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04012016 Jose Zawadzky\carpeta jaz 1\CONTRATACION\contratos\"/>
    </mc:Choice>
  </mc:AlternateContent>
  <bookViews>
    <workbookView xWindow="0" yWindow="0" windowWidth="24000" windowHeight="9000"/>
  </bookViews>
  <sheets>
    <sheet name="Formato a Dici 31 de 2016" sheetId="1" r:id="rId1"/>
    <sheet name="Instructivo" sheetId="2" r:id="rId2"/>
  </sheets>
  <calcPr calcId="162913"/>
</workbook>
</file>

<file path=xl/calcChain.xml><?xml version="1.0" encoding="utf-8"?>
<calcChain xmlns="http://schemas.openxmlformats.org/spreadsheetml/2006/main">
  <c r="E9" i="1" l="1"/>
  <c r="E8" i="1"/>
  <c r="N114" i="1" l="1"/>
  <c r="Z114" i="1" s="1"/>
  <c r="N113" i="1"/>
  <c r="Z113" i="1" s="1"/>
  <c r="N112" i="1"/>
  <c r="Z112" i="1" s="1"/>
  <c r="N111" i="1"/>
  <c r="Z111" i="1" s="1"/>
  <c r="N110" i="1"/>
  <c r="Z110" i="1" s="1"/>
  <c r="N109" i="1"/>
  <c r="Z109" i="1" s="1"/>
  <c r="N108" i="1"/>
  <c r="Z108" i="1" s="1"/>
  <c r="N107" i="1"/>
  <c r="Z107" i="1" s="1"/>
  <c r="N106" i="1"/>
  <c r="Z106" i="1" s="1"/>
  <c r="N105" i="1"/>
  <c r="Z105" i="1" s="1"/>
  <c r="K104" i="1"/>
  <c r="N104" i="1" s="1"/>
  <c r="Z104" i="1" s="1"/>
  <c r="N103" i="1"/>
  <c r="Z103" i="1" s="1"/>
  <c r="N102" i="1"/>
  <c r="Z102" i="1" s="1"/>
  <c r="N101" i="1"/>
  <c r="Z101" i="1" s="1"/>
  <c r="N100" i="1"/>
  <c r="Z100" i="1" s="1"/>
  <c r="N99" i="1"/>
  <c r="Z99" i="1" s="1"/>
  <c r="K98" i="1"/>
  <c r="N98" i="1" s="1"/>
  <c r="Z98" i="1" s="1"/>
  <c r="N97" i="1"/>
  <c r="Z97" i="1" s="1"/>
  <c r="N96" i="1"/>
  <c r="Z96" i="1" s="1"/>
  <c r="N95" i="1"/>
  <c r="Z95" i="1" s="1"/>
  <c r="N94" i="1"/>
  <c r="Z94" i="1" s="1"/>
  <c r="N93" i="1"/>
  <c r="Z93" i="1" s="1"/>
  <c r="N92" i="1"/>
  <c r="Z92" i="1" s="1"/>
  <c r="O91" i="1"/>
  <c r="M91" i="1"/>
  <c r="K91" i="1"/>
  <c r="N91" i="1" s="1"/>
  <c r="N90" i="1"/>
  <c r="Z90" i="1" s="1"/>
  <c r="K88" i="1"/>
  <c r="N88" i="1" s="1"/>
  <c r="Z88" i="1" s="1"/>
  <c r="Z87" i="1"/>
  <c r="N87" i="1"/>
  <c r="N86" i="1"/>
  <c r="Z86" i="1" s="1"/>
  <c r="N85" i="1"/>
  <c r="Z85" i="1" s="1"/>
  <c r="N84" i="1"/>
  <c r="Z84" i="1" s="1"/>
  <c r="N83" i="1"/>
  <c r="Z83" i="1" s="1"/>
  <c r="N82" i="1"/>
  <c r="Z82" i="1" s="1"/>
  <c r="Z91" i="1" l="1"/>
  <c r="O81" i="1"/>
  <c r="K81" i="1"/>
  <c r="N81" i="1" s="1"/>
  <c r="N80" i="1"/>
  <c r="Z80" i="1" s="1"/>
  <c r="N79" i="1"/>
  <c r="Z79" i="1" s="1"/>
  <c r="N78" i="1"/>
  <c r="Z78" i="1" s="1"/>
  <c r="N77" i="1"/>
  <c r="Z76" i="1"/>
  <c r="N76" i="1"/>
  <c r="N75" i="1"/>
  <c r="Z75" i="1" s="1"/>
  <c r="N74" i="1"/>
  <c r="Z74" i="1" s="1"/>
  <c r="N73" i="1"/>
  <c r="Z73" i="1" s="1"/>
  <c r="N72" i="1"/>
  <c r="Z72" i="1" s="1"/>
  <c r="N71" i="1"/>
  <c r="Z71" i="1" s="1"/>
  <c r="N70" i="1"/>
  <c r="Z70" i="1" s="1"/>
  <c r="Z81" i="1" l="1"/>
  <c r="N68" i="1"/>
  <c r="Z68" i="1" s="1"/>
  <c r="N67" i="1"/>
  <c r="Z67" i="1" s="1"/>
  <c r="N66" i="1"/>
  <c r="Z66" i="1" s="1"/>
  <c r="N69" i="1"/>
  <c r="Z69" i="1" s="1"/>
  <c r="N64" i="1"/>
  <c r="Z64" i="1" s="1"/>
  <c r="M27" i="1"/>
  <c r="O18" i="1"/>
  <c r="N16" i="1" l="1"/>
  <c r="N17" i="1"/>
  <c r="O17" i="1" s="1"/>
  <c r="N18" i="1"/>
  <c r="N19" i="1"/>
  <c r="O19" i="1" s="1"/>
  <c r="N20" i="1"/>
  <c r="Z20" i="1" s="1"/>
  <c r="N21" i="1"/>
  <c r="Z21" i="1" s="1"/>
  <c r="N22" i="1"/>
  <c r="Z22" i="1" s="1"/>
  <c r="N23" i="1"/>
  <c r="Z23" i="1" s="1"/>
  <c r="N24" i="1"/>
  <c r="Z24" i="1" s="1"/>
  <c r="N25" i="1"/>
  <c r="Z25" i="1" s="1"/>
  <c r="N26" i="1"/>
  <c r="Z26" i="1" s="1"/>
  <c r="N27" i="1"/>
  <c r="Z27" i="1" s="1"/>
  <c r="N28" i="1"/>
  <c r="Z28" i="1" s="1"/>
  <c r="N29" i="1"/>
  <c r="Z29" i="1" s="1"/>
  <c r="N30" i="1"/>
  <c r="Z30" i="1" s="1"/>
  <c r="N31" i="1"/>
  <c r="Z31" i="1" s="1"/>
  <c r="N32" i="1"/>
  <c r="Z32" i="1" s="1"/>
  <c r="N33" i="1"/>
  <c r="Z33" i="1" s="1"/>
  <c r="N34" i="1"/>
  <c r="Z34" i="1" s="1"/>
  <c r="N35" i="1"/>
  <c r="Z35" i="1" s="1"/>
  <c r="N36" i="1"/>
  <c r="Z36" i="1" s="1"/>
  <c r="N37" i="1"/>
  <c r="Z37" i="1" s="1"/>
  <c r="N38" i="1"/>
  <c r="Z38" i="1" s="1"/>
  <c r="N39" i="1"/>
  <c r="Z39" i="1" s="1"/>
  <c r="N40" i="1"/>
  <c r="Z40" i="1" s="1"/>
  <c r="N41" i="1"/>
  <c r="Z41" i="1" s="1"/>
  <c r="N42" i="1"/>
  <c r="Z42" i="1" s="1"/>
  <c r="N43" i="1"/>
  <c r="Z43" i="1" s="1"/>
  <c r="N44" i="1"/>
  <c r="Z44" i="1" s="1"/>
  <c r="N45" i="1"/>
  <c r="Z45" i="1" s="1"/>
  <c r="N46" i="1"/>
  <c r="Z46" i="1" s="1"/>
  <c r="N47" i="1"/>
  <c r="Z47" i="1" s="1"/>
  <c r="N48" i="1"/>
  <c r="Z48" i="1" s="1"/>
  <c r="N49" i="1"/>
  <c r="Z49" i="1" s="1"/>
  <c r="N50" i="1"/>
  <c r="Z50" i="1" s="1"/>
  <c r="N51" i="1"/>
  <c r="Z51" i="1" s="1"/>
  <c r="N52" i="1"/>
  <c r="Z52" i="1" s="1"/>
  <c r="N53" i="1"/>
  <c r="Z53" i="1" s="1"/>
  <c r="N54" i="1"/>
  <c r="Z54" i="1" s="1"/>
  <c r="N55" i="1"/>
  <c r="Z55" i="1" s="1"/>
  <c r="N56" i="1"/>
  <c r="Z56" i="1" s="1"/>
  <c r="N57" i="1"/>
  <c r="Z57" i="1" s="1"/>
  <c r="N58" i="1"/>
  <c r="Z58" i="1" s="1"/>
  <c r="N59" i="1"/>
  <c r="Z59" i="1" s="1"/>
  <c r="N60" i="1"/>
  <c r="Z60" i="1" s="1"/>
  <c r="N61" i="1"/>
  <c r="Z61" i="1" s="1"/>
  <c r="N62" i="1"/>
  <c r="Z62" i="1" s="1"/>
  <c r="N63" i="1"/>
  <c r="Z63" i="1" s="1"/>
  <c r="N89" i="1"/>
  <c r="Z89" i="1" s="1"/>
  <c r="N115" i="1"/>
  <c r="Z115" i="1" s="1"/>
  <c r="N14" i="1"/>
  <c r="N15" i="1"/>
</calcChain>
</file>

<file path=xl/sharedStrings.xml><?xml version="1.0" encoding="utf-8"?>
<sst xmlns="http://schemas.openxmlformats.org/spreadsheetml/2006/main" count="1075" uniqueCount="552">
  <si>
    <t>Entidad:</t>
  </si>
  <si>
    <t>Sector:</t>
  </si>
  <si>
    <t>Nombre de quien diligencia el formato:</t>
  </si>
  <si>
    <t>Presupuesto Disponible Inversión:</t>
  </si>
  <si>
    <t>Presupuesto Disponible Funcionamiento:</t>
  </si>
  <si>
    <t>Comprometido según PREDIS Inversión:</t>
  </si>
  <si>
    <t>Cargo:</t>
  </si>
  <si>
    <t xml:space="preserve">Teléfono: </t>
  </si>
  <si>
    <t>1- INFORMACION GENERAL</t>
  </si>
  <si>
    <t>2- INFORMACION FINANCIERA</t>
  </si>
  <si>
    <t xml:space="preserve">3 - PLAZOS </t>
  </si>
  <si>
    <t xml:space="preserve">4 - ESTADO </t>
  </si>
  <si>
    <t>Número Contrato</t>
  </si>
  <si>
    <t xml:space="preserve">Tipo de Contrato*        </t>
  </si>
  <si>
    <t>Modalidad de Selección</t>
  </si>
  <si>
    <t>Objeto</t>
  </si>
  <si>
    <t>Presupuesto</t>
  </si>
  <si>
    <t>Contratista</t>
  </si>
  <si>
    <t>Valor Inicial</t>
  </si>
  <si>
    <t>Reducciones (En valor negativo)</t>
  </si>
  <si>
    <t xml:space="preserve">Adiciones </t>
  </si>
  <si>
    <t>Valor Final (10+11+12)</t>
  </si>
  <si>
    <t>Afectación</t>
  </si>
  <si>
    <t>Plazo en meses</t>
  </si>
  <si>
    <t>Prórroga</t>
  </si>
  <si>
    <t>En Ejecución</t>
  </si>
  <si>
    <t>Terminado</t>
  </si>
  <si>
    <t>Liquidado</t>
  </si>
  <si>
    <t>% Avance y/o Cumplimiento</t>
  </si>
  <si>
    <t>Número Programa</t>
  </si>
  <si>
    <t>Número Proyecto</t>
  </si>
  <si>
    <t>Meses</t>
  </si>
  <si>
    <t>Encabezado del Formato</t>
  </si>
  <si>
    <t>Entidad</t>
  </si>
  <si>
    <t>Coloque el nombre completo de la Entidad</t>
  </si>
  <si>
    <t>Sector</t>
  </si>
  <si>
    <t>Presupuesto Disponible Inversión Directa</t>
  </si>
  <si>
    <t>Comprometido según PREDIS</t>
  </si>
  <si>
    <t>Presupuesto Disponible Funcionamiento</t>
  </si>
  <si>
    <t>Comprometido mediante contratos</t>
  </si>
  <si>
    <t>1- Información General</t>
  </si>
  <si>
    <t>Número de Contrato</t>
  </si>
  <si>
    <t>Tipo de Contrato</t>
  </si>
  <si>
    <t>Son contratos de obra los que celebren las entidades estatales para la construcción, mantenimiento, instalación y, en general, para la realización de cualquier otro trabajo material sobre bienes inmuebles, cualquiera que sea la modalidad de ejecución y pago.</t>
  </si>
  <si>
    <t>Son contratos de prestación de servicios los que celebren las entidades estatales para desarrollar actividades relacionadas con la administración o funcionamiento de la entidad</t>
  </si>
  <si>
    <t xml:space="preserve">Los de servicios profesionales y de apoyo a la gestión corresponde a aquellos de naturaleza intelectual diferentes a los de consultoría que se derivan del cumplimiento de las funciones de la entidad; así como los relacionados con actividades operativas, logísticas, o asistenciales.  </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</si>
  <si>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t>
  </si>
  <si>
    <t>Son aquellos contratos donde se transfiere el dominio de un bien inmueble (todos aquellos bienes considerados bienes raíces, por tener de común la circunstancia de estar íntimamente ligados al suelo, unidos de modo inseparable, física o jurídicamente, al terreno).</t>
  </si>
  <si>
    <r>
      <t>Es un contrato que tiene por objeto amparar los intereses patrimoniales de propiedad de una entidad, los que estén bajo su responsabilidad y custodia, y aquellos por los cuales sea o llegare a ser responsable.</t>
    </r>
    <r>
      <rPr>
        <sz val="8"/>
        <color indexed="10"/>
        <rFont val="Arial"/>
        <family val="2"/>
      </rPr>
      <t/>
    </r>
  </si>
  <si>
    <t xml:space="preserve">Es un contrato que tiene por objeto la entrega continua y periódica de bienes a una entidad por un periodo de tiempo  determinados o determinables. </t>
  </si>
  <si>
    <t xml:space="preserve">Son aquellos mediante los cuales se formaliza la asistencia, ayuda, auxilio, soporte o colaboración entre entidades de una misma nación, de distintos países o por parte de organizaciones internacionales de naturaleza pública o privada a favor de entidades públicas. </t>
  </si>
  <si>
    <t xml:space="preserve">“El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</si>
  <si>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el Decreto 777 de 1992, modificado mediante D1403/92. y el Articulo 96 de la ley 489 de 1998</t>
  </si>
  <si>
    <t>Los contratos que en desarrollo de lo dispuesto en el Decreto 1508 de 2012 con personas naturales o jurídicas</t>
  </si>
  <si>
    <t>Los demás tipos de contratos que no se encuentren definidos en las anteriores tipologías.</t>
  </si>
  <si>
    <t>Indicar el nombre de la persona natural o jurídica del contratista correspondiente.</t>
  </si>
  <si>
    <t>2- Información Financiera</t>
  </si>
  <si>
    <t>Reducciones</t>
  </si>
  <si>
    <t>Adiciones</t>
  </si>
  <si>
    <t>Valor Final</t>
  </si>
  <si>
    <t>Giros</t>
  </si>
  <si>
    <t>En esta columna se debe indicar el valor de lo girado a la fecha de corte del presente informe, de cada contrato o adición realizada. con formato de celda número, no texto, con separador de miles. No incluir comas ni puntos para especificar miles. Esta columna solo debe contener información numérica.</t>
  </si>
  <si>
    <t>3- Plazos</t>
  </si>
  <si>
    <t>Fecha de Suscripción</t>
  </si>
  <si>
    <t>Inicio</t>
  </si>
  <si>
    <t>Terminación</t>
  </si>
  <si>
    <t>Indicar la fecha efectiva de terminación del contrato  (Día/Mes/Año).</t>
  </si>
  <si>
    <t>Plazo</t>
  </si>
  <si>
    <t>Estado</t>
  </si>
  <si>
    <t>% Avance y/o cumplimiento</t>
  </si>
  <si>
    <t>* (Tipos de Contrato)</t>
  </si>
  <si>
    <t>1. OBRA PÚBLICA</t>
  </si>
  <si>
    <t>6. COMPRAVENTA DE BIENES MUEBLES</t>
  </si>
  <si>
    <t>2. CONSULTORÍA</t>
  </si>
  <si>
    <t>7. COMPRAVENTA DE BIENES INMUEBLES</t>
  </si>
  <si>
    <t>3. INTERVENTORÍA</t>
  </si>
  <si>
    <t>4. CONTRATOS DE PRESTACIÓN DE SERVICIOS</t>
  </si>
  <si>
    <t>5. CONTRATOS DE PRESTACIÓN DE SERVICIOS PROFESIONALES Y DE APOYO A LA GESTIÓN</t>
  </si>
  <si>
    <t>TOTALES</t>
  </si>
  <si>
    <t>Identificación</t>
  </si>
  <si>
    <t>Nombre</t>
  </si>
  <si>
    <t>Por iniciar</t>
  </si>
  <si>
    <t xml:space="preserve">Son aquellos contratos mediante los cuales la entidad estatal contratante recibe en calidad de préstamo, recursos en moneda legal o extranjera, obligándose la entidad a su pago y cancelación al momento del vencimiento del plazo. </t>
  </si>
  <si>
    <t xml:space="preserve">Son contratos que tienen por objeto la administración o el manejo de los recursos vinculados a los contratos que tales entidades celebren. </t>
  </si>
  <si>
    <t>Afectación
(F), (I) o (O)</t>
  </si>
  <si>
    <t>Presupuesto Disponible Operación:</t>
  </si>
  <si>
    <t>Comprometido mediante contratos:</t>
  </si>
  <si>
    <t>Presupuesto Disponible Operación</t>
  </si>
  <si>
    <t>Identificación: Indicar el número de identificación del contratista persona natural o jurídica con quien se suscribió el contrato, sin digito de verificación (DV), con formato de celda número, no texto, con separador de miles. No incluir comas, ni puntos, ni guiones. Esta columna solo debe contener información numérica.</t>
  </si>
  <si>
    <t>e-mail</t>
  </si>
  <si>
    <t>Número de registro en el SECOP</t>
  </si>
  <si>
    <t>INSTRUCTIVO PARA DILIGENCIAMIENTO DEL FORMATO DE RENDICIÓN DE CUENTAS A 31 DE DICIEMBRE DE 2016</t>
  </si>
  <si>
    <t>Indicar el valor del contrato con cargo a la vigencia 2016, con formato de celda número, no texto, con separador de miles. No incluir comas ni puntos para especificar miles. Esta columna solo debe contener información numérica.</t>
  </si>
  <si>
    <t>Diligencie esta columna solo en el caso de adiciones a contratos que afecten los recursos con cargo a la vigencia de 2016, con formato de celda número, no texto, con separador de miles. No incluir comas ni puntos para especificar miles. Esta columna solo debe contener información numérica.</t>
  </si>
  <si>
    <t xml:space="preserve">Relacionar la fecha en que  se suscribió el contrato original (Día/Mes/Año). Para las adiciones a contratos de años anteriores se debe diligenciar la fecha de suscripción de la adición en la vigencia 2016 </t>
  </si>
  <si>
    <t xml:space="preserve">Indicar la fecha de inicio del contrato (Día/Mes/Año). Para las adiciones a contratos de años anteriores se debe diligenciar la fecha de inicio de la adición en la vigencia 2016 </t>
  </si>
  <si>
    <t>4- Estado a 31 de DICIEMBRE de 2016</t>
  </si>
  <si>
    <t>Diligencie en primer lugar, toda la información correspondiente a los contratos suscritos con cargo a la vigencia 2016.</t>
  </si>
  <si>
    <t>9. ARRENDAMIENTO DE BIENES INMUEBLES</t>
  </si>
  <si>
    <t>10. SEGUROS</t>
  </si>
  <si>
    <t>11. SUMINISTRO</t>
  </si>
  <si>
    <t>12. EMPRESTITOS</t>
  </si>
  <si>
    <t>13. FIDUCIA MERCANTIL O ENCARGO FIDUCIARIO</t>
  </si>
  <si>
    <t xml:space="preserve">14. CONCESIÓN </t>
  </si>
  <si>
    <t>15. CONVENIOS DE COOPERACION</t>
  </si>
  <si>
    <t>16. CONTRATOS INTERADMINISTRATIVOS</t>
  </si>
  <si>
    <t xml:space="preserve">17. CONVENIOS DE APOYO Y/O CONVENIOS DE ASOCIACIÓN </t>
  </si>
  <si>
    <t>18. ASOCIACIONES PÚBLICO PRIVADAS</t>
  </si>
  <si>
    <t>19. OTROS</t>
  </si>
  <si>
    <t>OBSERVACIONES INICIALES</t>
  </si>
  <si>
    <r>
      <t xml:space="preserve">En esta columna solamente escriba el </t>
    </r>
    <r>
      <rPr>
        <b/>
        <sz val="9"/>
        <rFont val="Arial"/>
        <family val="2"/>
      </rPr>
      <t>NUMERO</t>
    </r>
    <r>
      <rPr>
        <sz val="9"/>
        <rFont val="Arial"/>
        <family val="2"/>
      </rPr>
      <t xml:space="preserve"> de </t>
    </r>
    <r>
      <rPr>
        <b/>
        <sz val="9"/>
        <rFont val="Arial"/>
        <family val="2"/>
      </rPr>
      <t xml:space="preserve">uno </t>
    </r>
    <r>
      <rPr>
        <sz val="9"/>
        <rFont val="Arial"/>
        <family val="2"/>
      </rPr>
      <t xml:space="preserve">de los 16 tipos de contratos relacionados en la parte final del cuadro, </t>
    </r>
    <r>
      <rPr>
        <b/>
        <sz val="9"/>
        <rFont val="Arial"/>
        <family val="2"/>
      </rPr>
      <t>de acuerdo a la descripción que se indica a continuación:</t>
    </r>
  </si>
  <si>
    <r>
      <t xml:space="preserve">Indicar la modalidad de selección a partir de la cual se llevo a cabo el proceso de selección ya sea Licitación Pública, Selección abreviada, Concurso de Meritos, Contratación Directa, Mínima Cuantía o si se realizó en el marco del Régimen Especial (si el convenio celebrado se suscribió en desarrollo de lo dispuesto en el segundo inciso del artículo 355 de la Constitución Política: "son convenios que celebran la Nación, los Departamentos, Distritos y Municipios con entidades privadas sin ánimo de lucro y de reconocida idoneidad, con el propósito de impulsar programas y actividades de interés público".  Reglamentado mediante el Decreto 777 de 1992, modificado mediante D1403/92. y el Articulo 96 de la ley 489 de 1998). 
</t>
    </r>
    <r>
      <rPr>
        <b/>
        <sz val="9"/>
        <rFont val="Arial"/>
        <family val="2"/>
      </rPr>
      <t>Para las adiciones a contratos de años anteriores se debe diligenciar la modalidad de selección del contrato adicionado o modificado</t>
    </r>
  </si>
  <si>
    <r>
      <t xml:space="preserve">Descripción </t>
    </r>
    <r>
      <rPr>
        <u/>
        <sz val="9"/>
        <rFont val="Arial"/>
        <family val="2"/>
      </rPr>
      <t>Breve y Concreta</t>
    </r>
    <r>
      <rPr>
        <sz val="9"/>
        <rFont val="Arial"/>
        <family val="2"/>
      </rPr>
      <t xml:space="preserve"> del Objeto del contrato correspondiente. </t>
    </r>
    <r>
      <rPr>
        <b/>
        <sz val="9"/>
        <rFont val="Arial"/>
        <family val="2"/>
      </rPr>
      <t xml:space="preserve">Para las adiciones a contratos de años anteriores se debe hacer una descripción </t>
    </r>
    <r>
      <rPr>
        <b/>
        <u/>
        <sz val="9"/>
        <rFont val="Arial"/>
        <family val="2"/>
      </rPr>
      <t>Breve y Concreta</t>
    </r>
    <r>
      <rPr>
        <b/>
        <sz val="9"/>
        <rFont val="Arial"/>
        <family val="2"/>
      </rPr>
      <t xml:space="preserve"> del objeto del contrato adicionado o modificado</t>
    </r>
  </si>
  <si>
    <r>
      <t>Número Programa: Identifíquelo de acuerdo con el código presupuestal de cada uno de los planes de desarrollo. Si un mismo contrato afecta más de un código presupuestal discriminar el contrato por cada código que afecte</t>
    </r>
    <r>
      <rPr>
        <b/>
        <sz val="9"/>
        <rFont val="Arial"/>
        <family val="2"/>
      </rPr>
      <t xml:space="preserve"> en filas separadas</t>
    </r>
  </si>
  <si>
    <r>
      <t xml:space="preserve">Número Proyecto: Indique el código presupuestal con el que se identifica el proyecto; Si un mismo contrato afecta más de un proyecto discriminar el contrato por cada proyecto que afecte </t>
    </r>
    <r>
      <rPr>
        <b/>
        <sz val="9"/>
        <rFont val="Arial"/>
        <family val="2"/>
      </rPr>
      <t>en filas separadas</t>
    </r>
  </si>
  <si>
    <r>
      <t xml:space="preserve">Diligencie esta columna solo en el caso de reducciones, reintegros, liberaciones, saldos a favor o cualquier valor que disminuya el valor de los contratos con cargo a la vigencia. Coloque el valor en negativo, con formato de celda número, </t>
    </r>
    <r>
      <rPr>
        <u/>
        <sz val="9"/>
        <rFont val="Arial"/>
        <family val="2"/>
      </rPr>
      <t>no texto</t>
    </r>
    <r>
      <rPr>
        <sz val="9"/>
        <rFont val="Arial"/>
        <family val="2"/>
      </rPr>
      <t xml:space="preserve">, con separador de miles. No incluir comas ni puntos para especificar miles. </t>
    </r>
    <r>
      <rPr>
        <b/>
        <sz val="9"/>
        <rFont val="Arial"/>
        <family val="2"/>
      </rPr>
      <t>Esta columna solo debe contener información numérica.</t>
    </r>
  </si>
  <si>
    <r>
      <t xml:space="preserve">Esta columna debe ser la sumatoria de las columnas 10, 11 y 12  con formato de celda número, </t>
    </r>
    <r>
      <rPr>
        <u/>
        <sz val="9"/>
        <rFont val="Arial"/>
        <family val="2"/>
      </rPr>
      <t>no texto</t>
    </r>
    <r>
      <rPr>
        <sz val="9"/>
        <rFont val="Arial"/>
        <family val="2"/>
      </rPr>
      <t xml:space="preserve">, con separador de miles. </t>
    </r>
    <r>
      <rPr>
        <b/>
        <sz val="9"/>
        <rFont val="Arial"/>
        <family val="2"/>
      </rPr>
      <t>Esta columna se encuentra formulada por favor no alterarla ya que realiza el cálculo automáticamente.</t>
    </r>
  </si>
  <si>
    <r>
      <t xml:space="preserve">Indicar el tipo de afectación del contrato así: (F) si se trata de Gastos de Funcionamiento; (I) si se trata de Inversión;  (O) si se trata de un gasto de operación. </t>
    </r>
    <r>
      <rPr>
        <u/>
        <sz val="9"/>
        <rFont val="Arial"/>
        <family val="2"/>
      </rPr>
      <t>En el caso en que el contrato afecte más de un tipo de gasto, favor discriminar el contrato por cada tipo de afectación (funcionamiento, inversión u operación) en filas separadas.</t>
    </r>
  </si>
  <si>
    <r>
      <t xml:space="preserve">En caso de presentarse este evento, indicar en </t>
    </r>
    <r>
      <rPr>
        <u/>
        <sz val="9"/>
        <rFont val="Arial"/>
        <family val="2"/>
      </rPr>
      <t>meses o fracción de mes</t>
    </r>
    <r>
      <rPr>
        <sz val="9"/>
        <rFont val="Arial"/>
        <family val="2"/>
      </rPr>
      <t>, el tiempo por el cual se prorrogó el contrato a partir de la fecha inicial de terminación.</t>
    </r>
  </si>
  <si>
    <r>
      <rPr>
        <b/>
        <sz val="9"/>
        <rFont val="Arial"/>
        <family val="2"/>
      </rPr>
      <t>Esta columna contiene</t>
    </r>
    <r>
      <rPr>
        <sz val="9"/>
        <rFont val="Arial"/>
        <family val="2"/>
      </rPr>
      <t xml:space="preserve"> el plazo del contrato con el número de meses del mismo, </t>
    </r>
    <r>
      <rPr>
        <b/>
        <sz val="9"/>
        <rFont val="Arial"/>
        <family val="2"/>
      </rPr>
      <t>(</t>
    </r>
    <r>
      <rPr>
        <sz val="9"/>
        <rFont val="Arial"/>
        <family val="2"/>
      </rPr>
      <t>sólo el número sin la palabra meses</t>
    </r>
    <r>
      <rPr>
        <b/>
        <sz val="9"/>
        <rFont val="Arial"/>
        <family val="2"/>
      </rPr>
      <t xml:space="preserve">), </t>
    </r>
  </si>
  <si>
    <r>
      <t xml:space="preserve">Marque con una </t>
    </r>
    <r>
      <rPr>
        <b/>
        <sz val="9"/>
        <rFont val="Arial"/>
        <family val="2"/>
      </rPr>
      <t xml:space="preserve">X </t>
    </r>
    <r>
      <rPr>
        <sz val="9"/>
        <rFont val="Arial"/>
        <family val="2"/>
      </rPr>
      <t>en la respectiva columna</t>
    </r>
    <r>
      <rPr>
        <b/>
        <sz val="9"/>
        <rFont val="Arial"/>
        <family val="2"/>
      </rPr>
      <t xml:space="preserve"> </t>
    </r>
    <r>
      <rPr>
        <sz val="9"/>
        <rFont val="Arial"/>
        <family val="2"/>
      </rPr>
      <t xml:space="preserve">si el contrato se encuentra Por Iniciar, </t>
    </r>
    <r>
      <rPr>
        <b/>
        <sz val="9"/>
        <rFont val="Arial"/>
        <family val="2"/>
      </rPr>
      <t xml:space="preserve">En </t>
    </r>
    <r>
      <rPr>
        <sz val="9"/>
        <rFont val="Arial"/>
        <family val="2"/>
      </rPr>
      <t xml:space="preserve">Ejecución, Terminado o Liquidado. Si está terminado pero no liquidado marque la </t>
    </r>
    <r>
      <rPr>
        <b/>
        <sz val="9"/>
        <rFont val="Arial"/>
        <family val="2"/>
      </rPr>
      <t>X</t>
    </r>
    <r>
      <rPr>
        <sz val="9"/>
        <rFont val="Arial"/>
        <family val="2"/>
      </rPr>
      <t xml:space="preserve"> en terminado, si está terminado y liquidado marque la </t>
    </r>
    <r>
      <rPr>
        <b/>
        <sz val="9"/>
        <rFont val="Arial"/>
        <family val="2"/>
      </rPr>
      <t xml:space="preserve">X </t>
    </r>
    <r>
      <rPr>
        <sz val="9"/>
        <rFont val="Arial"/>
        <family val="2"/>
      </rPr>
      <t>en liquidado.</t>
    </r>
  </si>
  <si>
    <r>
      <t xml:space="preserve">Indicar el porcentaje de avance o de cumplimiento del mismo, en términos </t>
    </r>
    <r>
      <rPr>
        <b/>
        <sz val="9"/>
        <rFont val="Arial"/>
        <family val="2"/>
      </rPr>
      <t>presupuestale</t>
    </r>
    <r>
      <rPr>
        <sz val="9"/>
        <rFont val="Arial"/>
        <family val="2"/>
      </rPr>
      <t xml:space="preserve">s, es decir lo efectivamente pagado al contratista. Si no se ha iniciado la ejecución el % de avance es 0%. </t>
    </r>
  </si>
  <si>
    <t>Giros
(Valor en pesos)</t>
  </si>
  <si>
    <t>8. ARRENDAMIENTO DE BIENES MUEBLES</t>
  </si>
  <si>
    <t>9. Arrendamiento de bienes inmuebles:</t>
  </si>
  <si>
    <t>8. Arrendamiento de bienes muebles</t>
  </si>
  <si>
    <t>6. Compraventa de bienes muebles:</t>
  </si>
  <si>
    <t>5. Contrato de Prestación de servicios profesionales y de apoyo a la gestión:</t>
  </si>
  <si>
    <t>4. Contrato de Prestación de servicios:</t>
  </si>
  <si>
    <t>1. Obra :</t>
  </si>
  <si>
    <t>2. Consultoría:</t>
  </si>
  <si>
    <t>3. Interventoría:</t>
  </si>
  <si>
    <t>7. Compraventa de bienes inmuebles:</t>
  </si>
  <si>
    <t xml:space="preserve">Es un contrato que tiene por objeto, conceder el uso y goce de un bien mueble a cambio de un precio determinado. </t>
  </si>
  <si>
    <t xml:space="preserve">Es un contrato que tiene por objeto, conceder el uso y goce de un bien inmueble a cambio de un precio determinado. </t>
  </si>
  <si>
    <t>10. Seguros:</t>
  </si>
  <si>
    <t>11. Suministro:</t>
  </si>
  <si>
    <t>12. Empréstitos:</t>
  </si>
  <si>
    <t>13. Fiducia mercantil o encargo fiduciario:</t>
  </si>
  <si>
    <t>14. Concesión:</t>
  </si>
  <si>
    <t>15. Convenios de cooperación:</t>
  </si>
  <si>
    <t>16. Convenios/Contratos interadministrativos:</t>
  </si>
  <si>
    <t xml:space="preserve">17. Convenios de Apoyo y/o Convenios de Asociación </t>
  </si>
  <si>
    <t>18. Asociaciones Público Privadas:</t>
  </si>
  <si>
    <t>19. Otros:</t>
  </si>
  <si>
    <t>Fecha de terminación (DD/MM/AAAA)</t>
  </si>
  <si>
    <t>Fecha de inicio (DD/MM/AAAA)</t>
  </si>
  <si>
    <t>Una vez incluidos todos los contratos de la vigencia 2016, posteriormente, diligencie el formato completo con la información correspondiente a las adiciones efectuadas con cargo a la vigencia 2016 de contratos suscritos en vigencias anteriores. En este caso, en la parte de información financiera, no diligencie la columna 10 "Valor Inicial", solamente las columnas 12 "Adiciones" y 13 "Valor Final" y 11 "reducciones" (en caso de que se presenten reintegros a la adición)..  Excluya las reservas de apropiación y cuentas por pagar.</t>
  </si>
  <si>
    <r>
      <t xml:space="preserve">En caso de haber realizado apropiaciones presupuestales en la vigencia a través de resoluciones, debe relacionar la información en una fila </t>
    </r>
    <r>
      <rPr>
        <b/>
        <sz val="9"/>
        <rFont val="Arial"/>
        <family val="2"/>
      </rPr>
      <t>al final del formato, indicando que se trata de una resolución.</t>
    </r>
  </si>
  <si>
    <r>
      <t xml:space="preserve">Indique el nombre completo, cargo y número de teléfono </t>
    </r>
    <r>
      <rPr>
        <b/>
        <sz val="9"/>
        <rFont val="Arial"/>
        <family val="2"/>
      </rPr>
      <t>con extensión</t>
    </r>
    <r>
      <rPr>
        <sz val="9"/>
        <rFont val="Arial"/>
        <family val="2"/>
      </rPr>
      <t xml:space="preserve"> del funcionario que suministra la información o diligencia el formato</t>
    </r>
    <r>
      <rPr>
        <b/>
        <sz val="9"/>
        <rFont val="Arial"/>
        <family val="2"/>
      </rPr>
      <t xml:space="preserve"> y quien posteriormente realizará los ajustes y aclaraciones correspondientes a que haya lugar.</t>
    </r>
  </si>
  <si>
    <t xml:space="preserve">La sumatoria de la columna 13 (valor final) para los contratos de Inversión Directa deberá coincidir con el rubro denominado "inversión  - total compromiso acumulado"   de PREDIS a 31 de DICIEMBRE de 2016.  Si no es así debe especificarse al final del formato o en una hoja aparte en qué esta representada la diferencia (discriminando los conceptos por Programa y Proyecto de inversión), con sus respectivos valores. Recuerde que la justificación debe hacerse solo para los contratos de inversión. </t>
  </si>
  <si>
    <t>Coloque el monto del presupuesto disponible de inversión directa, de acuerdo con el PREDIS, a 31 de DICIEMBRE de 2016.</t>
  </si>
  <si>
    <t>Escriba el monto del presupuesto de inversión directa, de acuerdo con el PREDIS, comprometido a 31 de DICIEMBRE de 2016.</t>
  </si>
  <si>
    <t>Coloque el monto del presupuesto de funcionamiento disponible, de acuerdo con el PREDIS, a 31 de DICIEMBRE de 2016.</t>
  </si>
  <si>
    <t>Coloque el monto del presupuesto de operación disponible, de acuerdo con el PREDIS, a 31 de DICIEMBRE de 2016.</t>
  </si>
  <si>
    <t>Relacione el sector al cual pertenece la Entidad</t>
  </si>
  <si>
    <t>Relacionar el número total de cada uno de los contratos, el cual debe estar en estricto orden consecutivo y ascendente, por lo que es necesario relacionar también los contratos que fueron anulados indicando tal situación. 
Posteriormente, en las filas siguiente diligencie completamente el formato con la información correspondiente a las adiciones efectuadas con cargo a la vigencia 2016 de contratos suscritos en vigencias anteriores, especificando el año de suscripción en el número del contrato, ej.: 002-2015. En este caso, en la parte de información financiera, no diligencie la columna 10 "Valor Inicial", solamente las columnas 12 "Adiciones" , 13 "Valor Final" y 11 "reducciones" (en caso de que se presenten reintegros a la adición).  Excluya las reservas de apropiación y cuentas por pagar.</t>
  </si>
  <si>
    <t>Relacione el número de registro con el cual se encuentra publicado el contrato en el SECOP</t>
  </si>
  <si>
    <t>5. %  Avance y/o cumplimiento</t>
  </si>
  <si>
    <t>Para el caso aquellos contratos que presenten adiciones en la vigencia 2016, se debe diligenciar en la fila inferior siguiente la información correspondiente a la misma (valor de la adición, giro de la adición, fecha de suscripción de la adición, fecha de inicio de la adición, fecha de terminación de la adición, plazo de la adición, entre otros.</t>
  </si>
  <si>
    <t>La información general del contrato como: modalidad de selección, tipología contractual, objeto, entre otros, debe corresponder a la información del contrato adicionado o modificado.</t>
  </si>
  <si>
    <t>Escriba el monto del presupuesto de funcionamiento, comprometido mediante contratos a  31 de DICIEMBRE de 2016.</t>
  </si>
  <si>
    <t>Escriba el monto del presupuesto de operación, comprometido mediante contratos a  31 de DICIEMBRE de 2016.</t>
  </si>
  <si>
    <t>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Son también  contratos de consultoría los que tienen por objeto la Interventoría, asesoría, gerencia de obras o de proyectos. dirección, programación y la ejecución de diseños, planos, anteproyectos y proyectos.</t>
  </si>
  <si>
    <t xml:space="preserve">El contrato de Interventoría tiene por objeto la  supervisión, seguimiento y vigilancia a la ejecución material de un contrato principal. </t>
  </si>
  <si>
    <t>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t>
  </si>
  <si>
    <t>Fecha de suscripción (DD/MM/AAAA)</t>
  </si>
  <si>
    <t>VEEDURIA DISTRITAL - RENDICION DE CUENTAS DE LA GESTION CONTRACTUAL EN EL DISTRITO CAPITAL (Acuerdo 380 de 2009)</t>
  </si>
  <si>
    <t>5. % Avance y/o cumplimiento</t>
  </si>
  <si>
    <t>Dependencia</t>
  </si>
  <si>
    <t>Diligencie la totalidad de celdas requeridas.</t>
  </si>
  <si>
    <t>En las celdas de valores en pesos no utilice signos, separadores de puntos o comas.</t>
  </si>
  <si>
    <t>INFORMACION GENERAL DE CONTRATACION ENTIDADES DISTRITALES -  ENERO 1 A DICIEMBRE 31 DE 2016</t>
  </si>
  <si>
    <t xml:space="preserve">Contratación Directa </t>
  </si>
  <si>
    <t>Selección Abreviada de Menor Cuatia</t>
  </si>
  <si>
    <t xml:space="preserve">Proceso de Selección Minima Cuantia </t>
  </si>
  <si>
    <t>Convenio</t>
  </si>
  <si>
    <t>Subasta</t>
  </si>
  <si>
    <t>Licitacion Publica</t>
  </si>
  <si>
    <t>Concurso de Meritos</t>
  </si>
  <si>
    <t>Prestar los servicios de recolección curso y entrega de correro certificado correspondencia y demas servicios postales que requiera el Fondo de Desarrollo Local de Teusaquillo</t>
  </si>
  <si>
    <t>Aunar esfuerzos técnicos, administrativos y financieros para fortalecer los procesos de formación musical de niños, niñas, adolescentes y jóvenes beneficiarios del centro Orquestal Local de Teusaquillo.</t>
  </si>
  <si>
    <t>Prestar servicios para organizar y adelantar labores necesarias con suministro bienes y servicios humanos, administrativos, logisticos, tecnologicos y operativos necesarios para llevar a cabo los encuentros ciudadanos realizados por el consejo local y apoyar el proceso de elaboración y adopción del plan de desarrollo local de Teusaquillo 2017 - 2020 de acuerdo a los estudios previos, pliego de condiciones definitivos y anexos</t>
  </si>
  <si>
    <t>El contratista se obliga para con la Alcaldia Local de Teusaquillo a realizar todas las actividades referentes al proceso pre-contractual y seguimiento de todos los procesos que se dan como resultado de la ejecuciòn de los proyectos con sus respectivos componentes  relacionados con los sectores poblacionales que le sean asignados y el acompañamiento a los procesos de los diferentes sectores poblacionales de la localidad en el marco del plan de desarrollo local 2013 - 2016 " Bogotá Humana - Teusaquillo Territorio de Vida" y plan operativo anual de inversiones para la vigencia 2015 de la Alcaldia Local de Teusaquillo de acuerdo a las condiciones establecidas en los presentes estudios previos.</t>
  </si>
  <si>
    <t>Prestar el srvicio de vigilancia y seguridad privada en la modalidad de vigilancia fija con arma y medios tecnológicos para las instalaciones donde funcionaran las sedes de la Alcaldia Local de Teusaquillo, y la Junta Administradora Local de Teusaquillo asi como de las personas que se encuentren en el interior de las instalaciones de los bienes muebles de propiedad de la Alcladía  y todos aquellos bienes de los legalmente sea o llegare a ser responsable, durante la ejecución del contrato de acuerdo a los presentes estudios previos</t>
  </si>
  <si>
    <t>Adquirir  la póliza de vida grupo de ediles de la localidad de Teusaquillo, con compañias de seguros generales y/o de vida legalmente constituidas en colombia de acuerdo a los presentes estudios previos y pliego de condiciones.</t>
  </si>
  <si>
    <t>Prestar servicios profesionales especializados al despacho específicamente en actividades de seguimiento y atención a los requerimientos de los entes de control asuntos disciplinarios administrativos y jurídicos en general que se requieran desde la coordinación administrativa financiera y jurídica normativa de conformidad con las condiciones y obligaciones contenidas en los estudios previos.</t>
  </si>
  <si>
    <t>Prestar servicios profesionales en la oficina jurídica del grupo de gestión jurídica en lo relacionado con el impulso procesal de las actuaciones administrativas de establecimientos de comercio ley 232 de 1995 y espacio público anteriores al año 2011 así como los tramites a los requerimientos relacionados con establecimiento de comercio ley 232 de 1995 y espacio público dando cumplimiento a las metas establecidas en el plan de desarrollo 2013-2016, plan de gestión y plan de mejoramiento.</t>
  </si>
  <si>
    <t>Prestar sus servicios en el despacho del FDLT realizando las actividades operativas relacionadas con la programación y seguimiento de la agenda del Alcalde Local y trámites administrativos de carácter secretarial de esta área, de acuerdo a los estudios previos, en cumplimiento de las metas del plan de desarrollo para la localidad de Teusaquillo 2013-2016 y en el plan de gestión local de conformidad a las condiciones y obligaciones en los estudios previos.</t>
  </si>
  <si>
    <t>Prestar servicios profesionales en la oficina jurídica del grupo de gestión jurídica en lo relacionado con el impulso procesal de las actuaciones administrativas de establecimientos de comercio ley 232 de 1995 y espacio público anteriores al año 2011 así como los tramites a los requerimientos relacionados con establecimiento de comercio ley 232 de 1995 y espacio público dando cumplimiento a las metas establecidas en el plan de desarrollo 2013-2016, plan de gestión y plan de mejoramiento</t>
  </si>
  <si>
    <t>Prestar sus servicios en el despacho del alcalde local, realizando la recepción tratamiento, procesamiento y conservación del archivo oficial del despacho y las actividades operativas como la revisión y reprogramación del PAC mensual de acuerdo a los estudios previos, en cumplimiento de las metas del plan de desarrollo 2013-2016 para la localidad de Teusaquillo y el plan de gestión local, aplicando la normatividad vigente, los proceso y procedimientos en el SIG.</t>
  </si>
  <si>
    <t>Prestar sus servicios en el área del CDI  en todo lo concerniente a las actividades operativas que se deban realizar de acuerdo a los procedimientos de comunicaciones internas y externas establecidas en el SIG, 1D-GAR-IN002 para dar cumplimiento al plan de desarrollo local 2013-2016 y de conformidad con las condiciones y obligaciones contenidas en los estudios previos.</t>
  </si>
  <si>
    <t>Prestar sus servicios conduciendo el vehículo de propiedad del fondo de desarrollo local Teusaquillo y trasladando al alcalde local de Teusaquillo en cumplimiento de todas las actividades que por misionalidad debe cumplir en el marco del plan de desarrollo local 2013-2016, planes de acción y de gestión, de acuerdo a los presentes estudios previos.</t>
  </si>
  <si>
    <t>Prestar sus servicios profesionales realizando las acciones necesarias, los planes y estrategias para la implementación imperativa del nuevo marco normativo de regulación contable pública mediante la implementación de las normas internacionales de información financiera y de las normas para el reconocimiento, medición, revelación y prestación de los hechos económicos, de conformidad con las condiciones y obligaciones contenidas en los estudios previos.</t>
  </si>
  <si>
    <t>Prestar sus servicios en el grupo de gestión jurídica apoyando la asistencia de reuniones desarrolladas en la alcaldía local con comunidades y entidades, acciones operativas y administrativas relacionadas con propiedad horizontal y demás acciones para los trámites administrativos que proporcione el buen funcionamiento de la coordinación jurídica, de acuerdo a los estudios previos, dando cumplimiento a las metas establecidas en el plan de desarrollo 2013-2016, plan de gestión y plan de mejoramiento de conformidad con lo establecido en los estudios previos.</t>
  </si>
  <si>
    <t>Prestar sus servicios profesionales para desarrollar todas las actividades concernientes a la consecución de bienes y servicios para la localidad de Teusaquillo e acuerdo a los procedimientos establecidos en el SIG y a la normativa vigente en materia de contratación estatal en cumplimiento de las metas establecidas en el plan de desarrollo local de Teusaquillo, plan de gestión y plan de contratación de conformidad con las condiciones y oblaciones contenidas e el estudio previo</t>
  </si>
  <si>
    <t>Prestar sus servicios profesionales del grupo de gestión jurídica realizando las labores de tramite y gestión para el desarrollo de los diferentes eventos masivos y de aglomeraciones que se realicen en la localidad, asistiendo a los puestos de mando unificado P.M.U  de los diferentes eventos como apoyo a la atención y mitigación de situaciones de conflictividad social, en cumplimiento a las metas establecidas del plan de desarrollo local 2013-2016, planes de gestión y mejoramiento de acuerdo a lo establecido en los estudios previos.</t>
  </si>
  <si>
    <t>Prestar servicios profesionales realizando todas las actividades técnicas necesarias para llevar a cabo la formulación y el seguimiento de todos los proyectos (componentes) y contratos relacionados con el tema ambiental en el marco del plan operativo anual de inversiones de la alcaldía local de Teusaquillo; así mismo actualizando, implementando y realizando el seguimiento al plan integral de gestión ambiental PIGA de las sedes donde funcione la administración local de acuerdo a la normativa legal vigente de conformidad con las condiciones y obligaciones contenidas en los estudios previos.</t>
  </si>
  <si>
    <t>Prestar sus servicios en la coordinación administrativa y financiera y apoyo en los diferentes procesos que se requieran desde el área de planeación relacionados sectores poblacionales y el acompañamiento a los procesos de los mismo en la localidad enmarcados en el plan desarrollo local 2013-2016, “Bogotá Humana-teusaquillo territorio de vida” plan operativo anual de inversiones para la vigencia 2016.</t>
  </si>
  <si>
    <t>Prestar sus servicios profesionales en el área de planeación, para realizar la formulación, viabilidad y supervisión a los proyectos de inversión que se le sean asignados y a los contratos derivados de dichas formulaciones al igual que realizar las supervisiones que le sean delegados, en cumplimiento al plan desarrollo local 2013-2016, de acuerdo a las condiciones establecidas en los presentes estudios previos.</t>
  </si>
  <si>
    <t>Prestar sus servicios profesionales para administrar la red y de todo el recurso tecnológico con que se cuenta, de acuerdo a lo estipulado en la resolución No. 266 del 26 de junio de 2014, y de la supervisión de los contratos en desarrollo del proyecto 1057: “Teusaquillo, territorio de vida con capacidad de gestión y operatividad de la administración local” en cuanto al tema de sistemas de información TIC'S que se suscriban, de conformidad con lo establecido en los estudios previos.</t>
  </si>
  <si>
    <t>Prestar sus servicios profesionales para el apoyo al tema d ellas liquidaciones y obligaciones por pagar de acuerdo a los procedimientos establecidos en el SIG y a la normativa vigente en materia de contratación estatal en cumplimiento de las metas establecidas en el plan de desarrollo local de Teusaquillo, plan de gestión y plan de contratación de conformidad con las condiciones y obligaciones contenidas en el estudio previo.</t>
  </si>
  <si>
    <t>Prestar sus servicios profesionales a la alcaldía local de Teusaquillo en la oficina de obra del grupo de gestión jurídica, para que se realice as actividades concernientes a dar impulso procesal de las actuaciones administrativas al régimen de obras y urbanismo anteriores al año 2014, con el objetivo de evacuar como mínimo el 35% de dichas actuaciones, así como los tramites a los requerimientos relacionados con obras de urbanismo dando cumplimiento a las metas establecidas del plan de desarrollo local 2013-2016, planes de gestión y mejoramiento de acuerdo a los presentes estudios previos</t>
  </si>
  <si>
    <t>Prestar sus servicios profesionales realizando la administración de la gestión local de comunicaciones; llevando a cabo las actividades del plan de comunicaciones, y garantizando que se realicen la entrega de los productos y servicios del rubro 3,1,2,02,17 “información” , en oportunidad al tema de gestión de comunicaciones, de acuerdo a su competencia dentro del SIG, y la respectiva supervisión de los contratos que se generen en virtud del mismo, de conformidad con las condiciones y obligaciones contenidas en los estudios previos.</t>
  </si>
  <si>
    <t>Prestar sus servicios profesionales especializados en el área de planeación, para realizar todas las actividades concernientes al tema de banco de programas y proyectos, SEG plan y demás aplicativos que se requieran, así como la formulación, supervisión y seguimiento de proyectos de inversión local que se requieran en cumplimento al plan de desarrollo local 2013-2016, planes de gestión y de acuerdo a las condiciones establecidas en los presentes estudios previos, y apoyar al despacho en temas relacionados con la formulación del plan de desarrollo 2017-2020 de conformidad con las condiciones y obligaciones contenidas en los estudios previos.</t>
  </si>
  <si>
    <t>Prestar sus servicios profesionales para realizar todas las actividades operativas y técnicas relacionadas con las intervenciones realizadas con recursos del fono de desarrollo local en los parques, andenes e infraestructura en general seguimiento a las garantías de estabilidad de estas obras y respuestas a los requerimientos de las diferentes entidades y comunidad, en el área de infraestructura del FDLT de acuerdo a las condiciones establecidas en los estudios previos</t>
  </si>
  <si>
    <t>Prestar sus servicios en el grupo de gestión jurídica apoyando los procesos de cobro persuasivo, inspección a los establecimientos de comercio, y asesoría de obras así como los que se requieran para dar cumplimiento a las metas propuestas en el plan de desarrollo local 2013-2016, planes de gestión, planes de acción y planes de mejoramiento, de conformidad con las obligaciones y condiciones establecidas con los estudios previos.</t>
  </si>
  <si>
    <t>Prestar sus servicios de apoyo en el área de contratación, apoyar las actividades de digitalización de toda la documentación relacionada con el área y todas las actividades operativas que se requieran en el FDLT, de conformidad con las condiciones y obligaciones contenidas en lo estudio previos.</t>
  </si>
  <si>
    <t>Prestar sus servicios profesionales especializados para la estructuración del proceso de licitación de la nueva sede de la acadia local de Teusaquillo, así como la estructuración del proceso de concurso de méritos para la interventoria del contrato de obra de conformidad con las condiciones y obligaciones contenidas en los estudios previos.</t>
  </si>
  <si>
    <t>Prestar sus servicios profesionales para realizar todas las actividades necesarias para levar a cabo la formulación y el seguimiento de todos los proyectos (componentes) y contratos de infraestructura que le sean asignados en el marco del plan de desarrollo local 2013-2016; “Bogotá Humana” Teusaquillo territorio de vida plan operativo anual de inversiones de la alcaldía local de Teusaquillo y convenio marco No.1292-2012 de conformidad con las condiciones y obligaciones contenidas en los estudios previos.</t>
  </si>
  <si>
    <t>El contratista se obliga para con el fondo de desarrollo local de Teusaquillo a realizar labores operativas para la consolidación, el traslado, entrega y custodia de documentos, trámites administrativos pertinentes para el fortalecimiento de la junta administradora local, garantizándole su normal funcionamiento aplicando normas técnicas y procedimientos establecidos, de acuerdo a los presentes estudios previos de conformidad con las condiciones y obligaciones contenidas en el estudio previo.</t>
  </si>
  <si>
    <t>Prestar sus servicios en la coordinación administrativa y financiera realizando actividades y tramites operativos de carácter administrativo que proporcione oportunidad y diligencia en las actividades que este grupo despeña de acuerdo a los estudios previos, en cumplimiento de las metas del plan de gestión para la localidad de Teusaquillo, plan de mejoramiento y el plan de desarrollo local 2013-2016.</t>
  </si>
  <si>
    <t>Prestar sus servicios en el grupo de gestión jurídica apoyando la asistencia a reuniones desarrolladas en la alcaldía local de Teusaquillo con comunidad y entidades, acciones operativas administrativas relacionadas con propiedad horizontal y demás acciones para los trámites administrativos que proporcionen el buen funcionamiento de la coordinación jurídica, de acuerdo a los estudios previos, dando cumplimiento a las metas establecidas en el plan de desarrollo 2013-2016, plan de gestión y plan de mejoramiento, de conformidad con lo establecido en los estudios previos.</t>
  </si>
  <si>
    <t>El contratista se obliga para con el fondo de desarrollo local de Teusaquillo a prestar sus servicios en cumplimiento al procedimiento de gestión documental 1D-GAR-P002, con el fin de organizar, revisar y preservar la documentación de la entidad y proporcionar seguridad de los archivos de las diferentes áreas de la alcaldía local y el manejo del acerbo documental en el marco del plan de desarrollo local 2013-2016, “Bogotá Humana- Teusaquillo territorio de vida” y plan operativo anual de inversiones de a alcaldía local de Teusaquillo; de conformidad con las condiciones y obligaciones contenidas en los estudios previos.</t>
  </si>
  <si>
    <t>El contratista se obliga para con la Alcaldía local de Teusaquillo a prestar sus servicios en el área de gestión documental realizando la gestión de las actividades que requiera el archivo de la Administración Local en lo relativo a las funciones de recepción, clasificación, ordenación, foliación, depuración tramite y consulta entre otras de las series y sub-series producidas por las diferentes dependencias y que se encuentren a cargo del área de archivo en cumplimiento al instructivo para la organización y administración de archivos de gestión 1D-GAR-11/11, procedimientos y programas de gestión documental de la secretaria distrital de gobierno establecidos en el SIG de conformidad con las condiciones y obligaciones contenidas en el estudio previo.</t>
  </si>
  <si>
    <t xml:space="preserve">El contratista se obliga para con el Fondo de Desarrollo Local de Teusaquillo a prestar sus servicios profesionales en la Alcaldía Local de Teusaquillo en lo relacionado con el funcionamiento y operatividad del Consejo Local de Gestión del riesgo (CLGR) , además de todas las actividades relacionadas en Gestión del riesgo y atención en primera instancia de las situaciones de emergencia de la localidad, realizar las actividades necesarias con el fin de llevar a cabo la formulación del proyecto 1012 “Teusaquilo territorio de vida, con gestión del riesgo” que conlleve al cumplimiento de las metas del PDLT 2013-2016 , Plan de inversión, Plan de gestión, y planes de mejoramiento de acuerdo a los presentes estudios previos.  </t>
  </si>
  <si>
    <t>El contratista se obliga para con el Fondo de Desarrollo Local de Teusaquillo a prestar sus servicios en cumplimiento al procedimiento de Gestión Documental 1D-GAR-P002, con el fin de organizar, revisar y preservar la documentación de la Entidad y proporcionar seguridad de los archivos de as diferentes aéreas de la Alcaldía Local y el manejo del acervo documental en el Marco del Plan de Desarrollo Local 2013-2016, “Bogotá Humana- Teusaquillo Territorio de Vida” y “ Plan Operativo Anual de Inversiones de la Alcaldía Local de Teusaquillo; de conformidad con las condiciones y obligaciones contenidas en los estudios previos.</t>
  </si>
  <si>
    <t>El contratista se obliga para con el Fondo de Desarrollo Local de Teusaquillo a prestar sus servicios profesionales realizando la consolidación de información en los diferentes programas, bases de datos y elaboración de correspondencia, alternos a la contratación estatal, que se adelante con los recursos del Fondo de Desarrollo Local de Teusaquillo en el marco del plan de desarrollo Local 2013-2016, “ Bogotá Humana- Teusaquillo Territorio de Vida” y “Plan Operativo Anual de INVERSIONES”, y además funciones de acuerdo a las condiciones establecidas en los presentes estudios previos.</t>
  </si>
  <si>
    <t>El contratista se obliga con el Fondo de Desarrollo Local de Teusaquillo, a la prestación de servicios profesionales como abogado al grupo de gestión administrativa y financiera para adelantar los procesos de contratación en sus diferentes etapas.</t>
  </si>
  <si>
    <t>El contratista se obliga para con el Fondo de Desarrollo Local de Teusaquillo a apoyar todas las actividades de tipo operativo y administrativo relacionadas con todos los proyectos ( Componentes) y contratos de infraestructura en el marco del plan de desarrollo local 2016-2020, de acuerdo a los estudios previos.</t>
  </si>
  <si>
    <t>El contratista se obliga para con la Alcaldía Local de Teusaquillo a prestar sus servicios en el área del CDI realzando actividades operativas como el traslado, entrega y custodia de documentos, de la documentación interna y externa que produzcan las oficinas de la Alcaldía Local, hacia las diferentes sedes de la administración Local, entidades distritales y/o privadas y comunidad en general, en cumplimiento de las metas de plan de desarrollo Local 2016-2020 y Plan de Gestión 2016.</t>
  </si>
  <si>
    <t>El contratista se obliga para con el Fondo de Desarrollo Local de Teusaquillo a prestar sus servicios realizando lo concerniente a las tareas operativas en el área de comunicaciones y prensa, en cumplimiento de las metas del Plan de Gestión para la Localidad de Teusaquillo, Plan de Comunicaciones y Plan de Desarrollo Local 2016-2020, de acuerdo a lo presentes estudios previos.</t>
  </si>
  <si>
    <t>El contratista se obliga para con el Fondo de Desarrollo Local de Teusaquillo a presar sus servicios de apoyo técnico en el área de administración de red del fondo de desarrollo local de Teusaquillo.</t>
  </si>
  <si>
    <t>Prestar los servicios profesionales al grupo de gestión Administrativa y financiera en planeación, apoyando la formulación, Evaluación, presentación y seguimiento de los proyectos del plan de desarrollolocal2016-2020.</t>
  </si>
  <si>
    <t>Prestar los servicios de apoyo técnico para actualizar e implementar  y realizar el seguimiento al Plan “PIGA” de las sedes donde funcione la Administración local de acuerdo a la normatividad legal vigente de igual forma realizara la asistencia a las diferentes mesas y espacios de participación a nivel sectorial e intersectorial que se requieran al igual, sirviendo como apoyo a la gestión ambiental  en la localidad de acuerdo a los presentes estudios previos.</t>
  </si>
  <si>
    <t>Prestar servicios profesionales al grupo de gestión jurídica y normativa relacionados con establecimiento de comercio Ley 232 de 1995 y espacio público, a través de visitas y gestión de conceptos técnicos con el objetivo de evacuar como mínimo el 35% de dichas visitas de acuerdo a lo establecido en los estudios previos</t>
  </si>
  <si>
    <t>Prestar sus servicios profesionales a la Alcaldía Local de Teusaquillo Grupo de Gestión Jurídica y Normativa e  Inspecciones, en temas relacionados con asesoría a la comunidad  en los temas de derecho policivo, espacio público, resolución de conflictos, propiedad horizontal,  familia y todos los demás que se requieran.</t>
  </si>
  <si>
    <t>Prestar servicios profesionales al grupo de Gestión Jurídica en materia de seguridad y convivencia de la Alcaldía Local de Teusaquillo.</t>
  </si>
  <si>
    <t>Prestar servicios de apoyo operativo para las diferentes actividades que se realizan en la casa de la participación.</t>
  </si>
  <si>
    <t>El contratista se obliga para con el Fondo de Desarrollo Local de Teusaquillo a prestar sus servicios de apoyo operativo a los procesos adelantados por el área de planeación.</t>
  </si>
  <si>
    <t>Prestar los servicios profesionales al grupo de gestión administrativa y financiera en planeación, apoyando la formulación evaluación, presentación y seguimiento de los proyectos del plan de desarrollo local 2016-2020</t>
  </si>
  <si>
    <t>El contratista se obliga para con la alcaldía local de Teusaquillo en el área de inspecciones de policía a: prestar sus servicios en lo concerniente al manejo y seguimiento de la agenda de la secretaria general de inspecciones y todas las actividades y trámites administrativos de carácter operativo</t>
  </si>
  <si>
    <t>Contratar el suministro, por el sistema de outsourcing integral, a precios fijos unitarios sin fórmulas de ajuste, la adquisición  y suministro de elementos de papelería, útiles de escritorio, artículos de oficina, material para la gestión documental, suministros para impresión e insumos para equipos de cómputo, requeridos para el normal funcionamiento de las dependencias que forman parte de la alcaldía local de teusaquillo, incluida la junta administradora local</t>
  </si>
  <si>
    <t>Entregar a el fondo de desarrollo local de teusaquillo a titulo de arrednamiento el uso y goce del siguiente inmueble : un edificio de tres (3) pisos, marcado con el no. 19-30 de la calle 39 b , para reubicar de manera temporal la sede administrativa de la alcaldia local de teusaquillo, en condiciones de funcionamiento y operatividad.</t>
  </si>
  <si>
    <t>Prestar servicios profesionales para Administrar la Red y de todo el recurso tecnológico con que se cuenta, de acuerdo a lo estipulado en la resolución No. 266 del 26 de Junio de 2014, y de la supervisión de los contratos en desarrollo del proyecto 1057: “Teusaquillo, territorio de vida con capacidad de Gestión y Operatividad de la Administración local ”, en cuanto al tema de sistemas de información y TIC’s que se suscriban, de conformidad con lo establecido en los estudios previos.</t>
  </si>
  <si>
    <t>Prestar sus servicios profesionales a la Alcaldía Local de Teusaquillo en  la oficina de obras del Grupo de Gestión Jurídica y Normativa  que realice las actividades concernientes  a apoyar los procesos de articulación interinstitucional en el marco de las diversas instancias de participación relacionadas con los temas de Derechos Humanos, Seguridad y Convivencia;  coordinar las acciones de la Mesa de Habitabilidad en Calle; apoyar la coordinación y el desarrollo de los Consejos Locales de Seguridad; apoyar el proceso de formulación del Plan Integral de Convivencia y Seguridad Ciudadana; ser enlace con la Décimo Tercera Estación de Policía de Teusaquillo, o de ser necesario con la MEBOG,  adelantar la formulación, actualización de proyectos de inversión en los temas relacionados con Derechos Humanos, Seguridad y Convivencia dentro de la localidad de Teusaquillo, dando cumplimiento a las metas establecidas en el Plan de Desarrollo, Plan de Gestión y Plan de Mejoramiento para la vigencia 2013-2016”.</t>
  </si>
  <si>
    <t>El contratista se obliga para con la alcaldía local de Teusaquillo a prestar sus servicios profesionales en la oficina jurídica del Grupo de Gestión Jurídica y normativa en las diferentes actividades administrativas que se requieran relacionadas con el tema de la ley 232, cobro persuasivo, propiedad horizontal y asesoría de obras.</t>
  </si>
  <si>
    <t>Prestar sus servicios en el Grupo de Gestión Jurídica apoyando la actualización de la información del aplicativo SIACTUA, así como diferentes actividades operativas que se requieren desde el grupo de Gestión Jurídica y Normativa</t>
  </si>
  <si>
    <t>Prestación de servicios profesionales al Grupo de Gestión Jurídica y Normativa relacionados con Establecimiento de comercio ley 232 de 1995 y Espacio Público , a través de visitas y gestión de conceptos técnicos.</t>
  </si>
  <si>
    <t>El contratista se obliga para con la Alcaldía Local de Teusaquillo a prestar sus servicios profesionales en la oficina jurídica del Grupo de Gestión Jurídica en lo relacionado con el impulso procesal de las Actuaciones Administrativas de Establecimiento de Comercio ley 232 de 1995 Espacio Publico, apoyo operativo y obras anteriores al año 2011, así como los tramites a los requerimientos relacionados con Establecimiento de Comercio ley 232 de 1195 y Espacio Público, dando cumplimiento a las metas establecidas en el Plan de Desarrollo “2013-2016”, Plan de Gestión y Plan de Mejoramiento.</t>
  </si>
  <si>
    <t xml:space="preserve">CONTRATRATAR EL SERVICIO DE MANTENIMIENTO PREVENTIVO Y CORRECTIVO TANTO EN SOFTWARE Y HARDWARE PARA LOS EQUIPOS DE COMPTO DE PRIPIEDAD DEL FDLT CON SOPORTE PRESENCIAL Y BOLSA DE REPUESTOS AGOTABLE SEGUN NECESIDADES DE LA ENTIDAD DE ACUERDO A LOS PRESENTES ESTUDIOS PREVIOS </t>
  </si>
  <si>
    <t>AUNAR ESFUERZOS TÉCNICOS, ADMINISTRATIVOS, LOGISTICOS Y FINANCIEROS PARA LA CONTINUIDAD DEL CENTRO ORQUESTAL DE TEUSAQUILLO, QUE CONSISTE EN DESARROLLAR UN PROCESO PEDAGOGICO A TRAVÉS DE LA INSTRUCCIÓN Y LA PRÁCTICA COLECTIVA DE LA MÚSICA COMO PROCESO DE TRANSFORMACIÓN SOCIAL PARA NIÑOS, JÓVENES Y ADOLESCENTES DE LA LOCALIDAD DE TEUSAQUILLO</t>
  </si>
  <si>
    <t>PRESTAR SUS SERVICIOS PROFESIONALES EN LA COORDINACION ADMINISTRATIVA Y FINANCIERA COMO APOYO A LA GESTION REALIZANDO LAS ACTIVIDADES PRECONTRACTUALES NECESARIAS QUE CONLLEVEN A DAR CUMPLIMIENTO AL PLAN ANUAL DE ADQUISICIONES 2016 EN LOS RUBROS DE GASTOS DE FUNCONAMIENTO Y COMPONENTES ASIGANADOS DEL PROYECTO 1057, DE ACUERDO A LOS ESTUDIOS PREVIOS.</t>
  </si>
  <si>
    <t xml:space="preserve">ENTREGAR A TITULO DE VENTA REAL Y MATERIAL LAS CHAQUETAS INSTITUCIONALES PARA LOS SERVIDORES DE LA ALCALDIA LOCAL DE TEUSAQUILLO, DE ACUERDO A LAS ESPECIFICACIONES TECNICAS CONSIGANDAS EN EL PROCESO DE SELECCION </t>
  </si>
  <si>
    <t xml:space="preserve">CONTRATAR UNA COMPAÑÍA DE SEGUROS LEGALMENTE CONSTITUIDA EN COLOMBIA, CON EL FIN DE ASEGURAR LOS BIENES MUEBLES E INMUEBLES Y DEMÁS INTERESES PATRIMONIALES DEL FONDO DE DESARROLLO LOCAL DE TEUSAQUILLO Y LOS QUE SE ENCUENTREN BAJO SU CUIDADO, CUSTODIA, TENENCIA, CONTROL O POR LOS QUE LEGALMENTE PUEDA SER RESPONSABLE
</t>
  </si>
  <si>
    <t>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DE CONFORMIDAD CON LOS ESTUDIOS</t>
  </si>
  <si>
    <t>PRESTAR LOS SERVICIOS PROFESIONALES PARA LA OPERACION PRESTACION SEGUIMIENTO Y CUMPLIMIENTO DE LOS PROCEDIMIENTOS ADMINISTRATIVOS OPERATIVOS Y PROGRAMATICOS DE LS SERVICIOS SOCIALES DEL PROYECTO DE SUBSIDIO ECONOMICO TIPO C, QUE CONTRIBUYAN A LA GARANTIA DE LOS DERECHOS DE LA POBLACION MAYOR EN EL MARCO DE LA POLITICA PUBLICA SOCIAL PARA EL ENVEJECIMIENTO Y LA VEJEZ EN EL DISTRITO CAPITAL A CARGO DE LA ALCALDIA LOCAL DE TEUSAQUILLO EN EL MARCO DE LA EJECUCION DEL PROYECTO DE INVERSION SOCIAL 1019 DENOMINADO "TEUSAQUILLO TERRITORIO DE VIDA APOYA A LA PERSONA MAYOR"</t>
  </si>
  <si>
    <t>CONTRATAR A MONTO AGOTABLE Y A PRECIOS FIJOS UNITARIOS EL SUMINISTRO DE ELEMENTOS DE FERRETERÍA NECESARIOS PARA EL MANTENIMIENTO PREVENTIVO Y CORRECTIVO DE LAS INSTALACIONES DE LA ALCALDÍA LOCAL DE TEUSAQUILLO Y JUNTA ADMINISTRADORA LOCAL DE ACUERDO A LOS PRESENTES ESTUDIOS PREVIOS Y ANEXO TÉCNICO</t>
  </si>
  <si>
    <t>PRESTAR SUS SERVICIOS PROFESIONALES A LA ALCALDIA LOCAL DE TEUSAQUILLO EN LA OFICINA DE GESTION JURIDICA Y NORMATIVA EN LAS DIFERENTES ACTIVIDADES ADMINISTRATIVAS RELACIONADAS CON ATENCION AL CIUDADANO EN TEMAS COMO LEY 232 PROPIEDAD HORIZONTAL Y ATENCION Y SEGUIMIENTO A LOS REQUERIMIENTOS DE LOS ENTES DE CONTROL.</t>
  </si>
  <si>
    <t>EJECUTAR  ACCIONES DE FOMENTO Y PREVENCIÓN EN SALUD INSERTAS EN EL PROYECTO No. 1018 PROMOCIÓN Y PREVENCIÓN EN SALUD INTEGRAL A PERSONAS DE LA LOCALIDAD 13 DE TEUSAQUILLO, EN SALUD SEXUAL Y REPRODUCTIVA, ATENCIÓN A PERSONAS EN CONDICIÓN DE DISCAPACIDAD Y ATENCIÓN A PERSONAS DEL CICLO VITAL VEJEZ DE LA LOCALIDAD 13 DE TEUSAQUILLO</t>
  </si>
  <si>
    <t>REALIZAR ACTIVIDADES EN TORNO A LA ATENCIÓN INTEGRAL A LA PRIMERA INFANCIA, ESPECÍFICAMENTE EN LA PREVENCIÓN DE VIOLENCIAS Y CONFLICTIVIDADES, ATENDIENDO NIÑOS Y NIÑAS EN PROGRAMAS PARA FORTALECER EL BUEN TRATO Y PREVENCIÓN DE VIOLENCIAS EN JARDINES INFANTILES EN EL ÁMBITO FAMILIAR Y ESCOLAR EN LA LOCALIDAD DE TEUSAQUILLO.</t>
  </si>
  <si>
    <t>Contratar a precios unitarios y a monto agotable los servicios de apoyo técnico en metrología legal en  la  modalidad  de  verificación  de  equipos  e  instrumentos  de  medición  de  metrología  legal (balanzas comerciales, básculas y surtidores de combustible derivados del petróleo) para la supervisión de los mismos en establecimientos comerciales (estaciones de servicio de llenado de combustible, supermercados de cadena, agrícolas y mercados en general), de acuerdo con los estudios previos y pliego de condiciones.</t>
  </si>
  <si>
    <t>EJECUCIÓN DEL PROYECTO No. 1014 Y 1254 DENOMINADOS: TEUSAQUILLO, TERRITORIO DE VIDA, CON LOS JÓVENES, SIN DISCRIMINACIÓN NI VIOLENCIA Y TEUSAQUILLO, TERRITORIO DE VIDA CULTURAL, APOYANDO INICIATIVAS JUVENILES PARA EL BUEN USO DEL TIEMPO LIBRE DE LOS Y LAS JÓVENES DE LA LOCALIDAD DE TEUSAQUILLO Y LA REALIZACIÓN DEL FESTIVAL LOCAL DE LA JUVENTUD DE ACUERDO A LOS ESTUDIOS PREVIOS Y PLIEGO DE CONDICIONES.</t>
  </si>
  <si>
    <t>PRESTACION DEL SERVICIO DE COMUNICACION AVANTEL DE RADIO Y TELEFONÍA POR EL SISTEMA IDEN PARA LA ALCALDÍA LOCAL DE TEUSAQUILLO LAS 24 HORAS DE MANERA CONFIDENCIAL, PERMANENTE E ININTERRUMPIDA, ASÍ COMO LA RENOVACIÓN TECNOLÓGICA PARA LOS EQUIPOS ACTUALES PERTENECIENTES AL FDL.</t>
  </si>
  <si>
    <t>Desarrollar las actividades enmarcadas en el proyecto 1254,  a través de  eventos e iniciativas culturales y artísticos en  la  localidad - ¿ARTEUSAQUILLO 2016</t>
  </si>
  <si>
    <t>LA ADQUISICION DE EQUIPOS TECNOLOGICOS (COMPUTADORES, ESCANER, VIDEOBEAM, LICENCIAS DE MICROSOFT OFFICE, ENTRE OTROS), PARA LA ALCALDIA LOCAL DE TEUSAQUILLO, DE CONFORMIDAD CON LAS ESPECIFICACIONES TECNICAS Y CONDICIONES ESTABLECIDAS EN LOS PRESENTES ESTUDIOS PREVIOS, ANEXO TECNICO, Y PLIEGO DE CONDICIONES</t>
  </si>
  <si>
    <t>Suministro De Los Uniformes Deportivos Para La Realización Del Proyecto Juegos Interbarriales y eventos deportivos</t>
  </si>
  <si>
    <t>EJECUTAR A MONTO AGOTABLE LAS ACTIVIDADES DE MANTENIMIENTO Y REHABILITACION PARA LA CONSERVACIÓN DE LA MALLA VIAL Y ESPACIO PÚBLICO DE LA LOCALIDAD DE TEUSAQUILLO EN LA CIUDAD DE BOGOTÁ D.C</t>
  </si>
  <si>
    <t>EJECUTAR A MONTO AGOTABLE LAS ACTIVIDADES DE MEJORAMIENTO INTEGRAL DE PARQUES DE LA LOCALIDAD DE TEUSAQUILLO DE LA CIUDAD DE BOGOTÁ D.C.</t>
  </si>
  <si>
    <t>EL SERVICIO DE MANTENIMIENTO PREVENTIVO Y CORRECTIVO DE LOS SISTEMAS TELEFONICOS DE LAS SEDES DE LA ADMINISTRACION LOCAL DE TEUSAQUILLO Y JUNTA ADMINISTRADORA LOCAL CON SOPORTE PRESENCIAL Y BOLSA DE REPUESTOS AGOTABLE SEGÚN NECESIDADES DE LA ENTIDAD</t>
  </si>
  <si>
    <t>CONTRATAR EL SUMINISTRO Y PREPARACIÓN DE REFRIGERIOS, MENÚS, BEBIDAS Y/O ALIMENTOS QUE PERMITAN EL FORTALECIMEINTO DE LAS INSTANCIAS DE PARTICIPACIÓN: TÉCNICA, LOGÍSTICA Y OPERATIVAMENTE Y EL FORTALECIMIENTO TÉCNICO Y OPERATIVO PARA LA TOMA DE DECISIONES A LAS ORGANIZACIONES SOCIALES Y COMUNITARIAS, DE ACUERDO A LOS ESTUDIOS PREVIOS PLIEGO DE CONDICIONES Y ANEXOS TÉCNICOS</t>
  </si>
  <si>
    <t>EL CONTRATO QUE SE PRETENDE CELEBRAR TENDRÁ POR OBJETO: ¿ADQUIRIR INSTRUMENTOS MUSICALES PARA EL CENTRO ORQUESTAL LOCAL DE TEUSAQUILLO¿, DE ACUERDO A LOS PRESENTES ESTUDIOS PREVIOS Y ANEXO TÉCNICO</t>
  </si>
  <si>
    <t>REALIZAR LA INTERVENTORÍA TÉCNICA, ADMINISTRATIVA, FINANCIERA, LEGAL, SOCIAL, EN SEGURIDAD Y SALUD EN EL TRABAJO Y MEDIO AMBIENTE A LOS CONTRATOS DE OBRA PÚBLICA QUE SE DERIVEN DE LOS PROCESOS LICITATORIOS FDLT-LP-09-2016 Y FDLT-LP-11-2016</t>
  </si>
  <si>
    <t>Contratar la prestación de servicios para desarrollar actividades que promuevan el reconocimiento de las personas de los sectores LGBTI de la localidad de Teusaquillo por medio de estrategias orientadas a la disminución de los niveles de discriminación por orientación sexual e identidad de género, de acuerdo a los estudios previos, pliego de condiciones y anexos técnicos</t>
  </si>
  <si>
    <t>REALIZAR POR EL SISTEMA DE PRECIOS UNITARIOS FIJOS SIN FORMULA DE REAJUSTE LA CONSTRUCCIÓN DE LA NUEVA SEDE DE LA ALCALDÍA LOCAL DE TEUSAQUILLO EN LA CIUDAD DE BOGOTÁ D.C.</t>
  </si>
  <si>
    <t>LA PRODUCCIÓN, IMPRESIÓN Y/O ADQUISICIÓN DE MATERIAL POP Y DE PIEZAS COMUNICATIVAS QUE LOGREN DIFUNDIR LAS ACTIVIDADES, PROGRAMAS, PLANES Y PROYECTOS DESARROLLADOS POR LA  ALCALDÍA LOCAL DE TEUSAQUILLO DE ACUERDO CON LOS ESTUDIOS PREVIOS, PLIEGO DE CONDICIONES Y ANEXO TECNICO</t>
  </si>
  <si>
    <t>Realizar la interventora técnica, administrativa, financiera y jurídica del contrato de prestación de servicios 077 de 2016, suscrito con la FUNDACION PARA EL DESARROLLO INFANTIL SOCIAL Y CULTURAL IWOKE , cuyo objeto es: ¿Desarrollar las actividades enmarcadas en el proyecto 1254,  a través de  eventos e iniciativas culturales y artísticos en  la  localidad - ARTEUSAQUILLO 2016</t>
  </si>
  <si>
    <t>REALIZAR LA INTERVENTORÍA TÉCNICA, ADMINISTRATIVA, FINANCIERA Y JURÍDICA DEL CONTRATO DE PRESTACIÓN DE SERVICIOS 075 DE 2016 SUSCRITO CON LA FUNDACIÓN AYÚDANOS ONG, CUYO OBJETO ES: ¿LA EJECUCIÓN DEL PROYECTO NO. 1014 Y 1254 DENOMINADOS: TEUSAQUILLO, TERRITORIO DE VIDA, CON LOS JÓVENES, SIN DISCRIMINACIÓN NI VIOLENCIA Y TEUSAQUILLO, TERRITORIO DE VIDA CULTURAL, APOYANDO INICIATIVAS JUVENILES PARA EL BUEN USO DEL TIEMPO LIBRE DE LOS Y LAS JÓVENES DE LA LOCALIDAD DE TEUSAQUILLO Y LA REALIZACIÓN DEL FESTIVAL LOCAL DE LA JUVENTUD DE ACUERDO A LOS ESTUDIOS PREVIOS Y PLIEGO DE CONDICIONES</t>
  </si>
  <si>
    <t xml:space="preserve"> REALIZAR 10 EVENTOS RECREO DEPORTIVOS  QUE PROMUEVAN ACTIVIDADES FÍSICAS PARA LA COMUNIDAD EN GENERAL DE LA LOCALIDAD DE TEUSAQUILLO.</t>
  </si>
  <si>
    <t>Vincular a mujeres de la localidad de Teusaquillo en procesos de visibilización y prevención de distintas formas de violencia y discriminación contra la mujer, de acuerdo a los estudios previos, pliego de condiciones y anexos técnicos¿.</t>
  </si>
  <si>
    <t>EL FONDO DE DESARROLLO LOCAL DE TEUSAQUILLO REQUIERE CONTRATAR LA PRESTACIÓN DE SERVICIOS PARA REALIZAR EVENTOS DE RECREACIÓN Y DEPORTE VINCULANDO A PERSONAS EN EL DESARROLLO DE  PROCESOS  DE RECREACIÓN, DEPORTES URBANOS Y NUEVAS TENDENCIAS.</t>
  </si>
  <si>
    <t>REALIZAR LA INTERVENTORIA TECNICA,  ADMINISTRATIVA, FINANCIERA, SOCIAL, Y SISOMA AL CONTRATO RESULTANTE DEL PROCESO No. FDLT- LP- 019-2016  CUYO OBJETO ES LA ¿REALIZACION  POR EL SISTEMA DE PRECIOS UNITARIOS FIJOS SIN FORMULA DE REAJUSTE LA CONSTRUCCIÓN DE LA NUEVA SEDE DE LA ALCALDÍA LOCAL DE TEUSAQUILLO EN LA CIUDAD DE BOGOTÁ D.C</t>
  </si>
  <si>
    <t>CONTRATAR LA PRESTACIÓN DE SERVICIOS PARA FORTALECER DE FORMA TÉCNICA, LOGÍSTICA Y OPERATIVA A INSTANCIAS DE PARTICIPACIÓN Y ORGANIZACIONES SOCIALES  Y/O COMUNITARIAS.</t>
  </si>
  <si>
    <t>CONTRATAR LA EJECUCIÓN DE UN PROYECTO DE EMBELLECIMIENTO URBANO MEDIANTE LA REALIZACIÓN DE ACTIVIDADES AMBIENTALES, DE ACUERDO A LOS ESTUDIOS PREVIOS.</t>
  </si>
  <si>
    <t>Realizar la interventoría técnica, administrativa, financiera y jurídica del contrato de prestación de servicios que suscriba el Fondo de Desarrollo Local de Teusaquillo, al contrato que resulte del proceso FDLT-SAMC-027- 2016 cuyo objeto es CONTRATAR LA EJECUCIÓN DE UN PROYECTO DE EMBELLECIMIENTO URBANO MEDIANTE LA REALIZACIÓN DE ACTIVIDADES AMBIENTALES, DE ACUERDO A LOS ESTUDIOS PREVIOS.</t>
  </si>
  <si>
    <t>REALIZAR LA INTERVENTORIA TECNICA, ADMINISTRATIVA, FINANCIERA Y SOCIAL, AL CONTRATO RESULTANTE DEL PROCESO No. FDLT- LP- 018-2016 CUYO OBJETO  ES CONTRATAR EL DESARROLLO DE ESTRATEGIAS PEDAGÓGICAS Y DE SEGURIDAD, QUE PERMITAN VINCULAR A LA COMUNIDAD DE LA LOCALIDAD DE TEUSAQUILLO, EN EJERCICIOS PARTICIPATIVOS PARA LA PREVENCIÓN DE VIOLENCIAS Y CONFLICTIVIDADES, EL TRABAJO ARTICULADO PARA EL INCREMENTO DE CONDICIONES TECNOLÓGICAS Y COMUNALES QUE MEJOREN LA SEGURIDAD Y LA CONVIVENCIA Y LA PROMOCIÓN DE ACCIONES QUE APOYEN EL DESESTIMULO DEL CONSUMO DE TABACO, ALCOHOL Y SUSTANCIAS PSICOACTIVAS, DE ACUERDO CON LOS ESTUDIOS PREVIOS Y PLIEGO DE CONDICIONES.</t>
  </si>
  <si>
    <t xml:space="preserve">Realizar la interventora técnica, administrativa, financiera y jurídica del contrato de prestación de servicios 073 de 2016     suscrito con la Fundación un Nuevo Amanecer, cuyo objeto es: ¿EJECUTAR  ACCIONES DE FOMENTO Y PREVENCIÓN EN SALUD INSERTAS EN EL PROYECTO No. 1018 PROMOCIÓN Y PREVENCIÓN EN SALUD INTEGRAL A PERSONAS DE LA LOCALIDAD 13 DE TEUSAQUILLO, EN SALUD SEXUAL Y REPRODUCTIVA, ATENCIÓN A PERSONAS EN CONDICIÓN DE DISCAPACIDAD Y ATENCIÓN A PERSONAS DEL CICLO VITAL VEJEZ DE LA LOCALIDAD 13 DE TEUSAQUILLO.  </t>
  </si>
  <si>
    <t>SERVICIOS POSTALES NACIONALES  S.A 4-72</t>
  </si>
  <si>
    <t>ORQUESTA FILARMONICA DE BOGOTÁ</t>
  </si>
  <si>
    <t>CORPORACION VIENTOS DEL PORVENIR</t>
  </si>
  <si>
    <t>CAMILA SALAZAR LOPEZ</t>
  </si>
  <si>
    <t>COMPAÑÍA DE SEGURIDAD NACIONAL "COMSENAL" LTDA</t>
  </si>
  <si>
    <t>LA PREVISORA S.A COMPAÑÍA DE SEGUROS</t>
  </si>
  <si>
    <t>FABIO ALBERTO ALZATE</t>
  </si>
  <si>
    <t>OSCAR ANDRES MEZA</t>
  </si>
  <si>
    <t>OMAIRA ALARCON SALCEDO</t>
  </si>
  <si>
    <t>JHONATAN DUCUARA</t>
  </si>
  <si>
    <t>GLORIA MATILDE SANTANA</t>
  </si>
  <si>
    <t>GERALDIN MONTENEGRO</t>
  </si>
  <si>
    <t>DIANA MARIA ANGULO</t>
  </si>
  <si>
    <t>MAROLYM YISELH BERNAL</t>
  </si>
  <si>
    <t>CINDY TORRES RICAURTE</t>
  </si>
  <si>
    <t>ALBERTO JOSE RAMIREZ</t>
  </si>
  <si>
    <t>DAVID EDUARDO BALLESTAS</t>
  </si>
  <si>
    <t>MARIA ELENA ORTEGA</t>
  </si>
  <si>
    <t>JUAN CAMILO BOHORQUEZ</t>
  </si>
  <si>
    <t>JHON PABLO CASTILLO</t>
  </si>
  <si>
    <t>GUSTAVO JIMENEZ</t>
  </si>
  <si>
    <t>PAOLA ANDREA VANEGAS</t>
  </si>
  <si>
    <t>VIVIANA CUBILLOS MEDRANO</t>
  </si>
  <si>
    <t>OSCAR SAUL ARGUELLES</t>
  </si>
  <si>
    <t>LINA MARCELA FLOREZ</t>
  </si>
  <si>
    <t>ANDRES GARAVITO FERNANDEZ</t>
  </si>
  <si>
    <t>JAQUELINE FRIEDE VILLAROEL</t>
  </si>
  <si>
    <t>IVAN ANDRES MANRIQUE</t>
  </si>
  <si>
    <t>JHOANA RODRIGUEZ ALFONSO</t>
  </si>
  <si>
    <t>JOSE MANUEL SANCHEZ</t>
  </si>
  <si>
    <t>GINA PAOLA ZEA</t>
  </si>
  <si>
    <t>JULIAN ARIZA GONZALEZ</t>
  </si>
  <si>
    <t>HUGO ALBERTO MERCADO</t>
  </si>
  <si>
    <t>JHON SALCEDO</t>
  </si>
  <si>
    <t>CLARA LILIANA MEJIA ORTIZ</t>
  </si>
  <si>
    <t>ANGELA FRANCO</t>
  </si>
  <si>
    <t>MONICA CHIPATECUA</t>
  </si>
  <si>
    <t>MARTHA ISABEL BLANCO</t>
  </si>
  <si>
    <t>CRISTIAN BERNAL</t>
  </si>
  <si>
    <t>JOHN ALEJANDRO HERMOSO</t>
  </si>
  <si>
    <t>SANDRA MUÑOZ</t>
  </si>
  <si>
    <t>ANGELICA REYES</t>
  </si>
  <si>
    <t>DIANA MAYERLY LARROTA</t>
  </si>
  <si>
    <t>LUIS ALFREDO PERDOMO</t>
  </si>
  <si>
    <t xml:space="preserve">LUZ HELENA GAVIRIA </t>
  </si>
  <si>
    <t xml:space="preserve">VIANEY LUCIA ARDILA </t>
  </si>
  <si>
    <t xml:space="preserve">JOAQUIN GRANADOS </t>
  </si>
  <si>
    <t>PAMELA REYESPATRIA</t>
  </si>
  <si>
    <t>SONIA ROCIO PORRAS</t>
  </si>
  <si>
    <t>DANIEL HURTADO</t>
  </si>
  <si>
    <t xml:space="preserve">GRUPO LOS LAGOS </t>
  </si>
  <si>
    <t>HOLDINGRIP S.A.S</t>
  </si>
  <si>
    <t xml:space="preserve">SONIA ROCIO PORRAS </t>
  </si>
  <si>
    <t>JHON JAIRO ARBELAEZ</t>
  </si>
  <si>
    <t>MARCOS ENRIQUE CAMARGO</t>
  </si>
  <si>
    <t>BELKIS CASTRO</t>
  </si>
  <si>
    <t xml:space="preserve">WILLIAM ANDRES ORTIZ </t>
  </si>
  <si>
    <t>SONIA DIAZ GOMEZ</t>
  </si>
  <si>
    <t xml:space="preserve">ABELARDO RAMOS </t>
  </si>
  <si>
    <t>A.A MANTENIMIENT0 COMPUTADORES S.A.S</t>
  </si>
  <si>
    <t>CONVENIO FILARMONICA</t>
  </si>
  <si>
    <t>DAIRO JEZZID LEON RAMOS</t>
  </si>
  <si>
    <t>NEURONA INGENERIA MAS DISEÑO S.A.S</t>
  </si>
  <si>
    <t>ESIVANS S.A.S</t>
  </si>
  <si>
    <t xml:space="preserve">JORGE ALBERTO DORIA </t>
  </si>
  <si>
    <t>FERRETERIA BRAND</t>
  </si>
  <si>
    <t>JACOBO PARDEY</t>
  </si>
  <si>
    <t>FUNDACIÓN NUEVO AMANECER</t>
  </si>
  <si>
    <t>LUIS MARIO SOSA</t>
  </si>
  <si>
    <t>FUNDACIÓN AYUDANOS ONG</t>
  </si>
  <si>
    <t>AVANTEL</t>
  </si>
  <si>
    <t>IWOKE</t>
  </si>
  <si>
    <t>SISTETRONICS LTDA.</t>
  </si>
  <si>
    <t>GESCOM</t>
  </si>
  <si>
    <t>CONSORCIO CR VIAS TEUSAQUILLO</t>
  </si>
  <si>
    <t>CONSORCIO MAINC</t>
  </si>
  <si>
    <t>COLOMBIANA DE TELEFONOS</t>
  </si>
  <si>
    <t>VENGOECHEA EVENTOS</t>
  </si>
  <si>
    <t>AMERICANA COPR. S.A.S</t>
  </si>
  <si>
    <t>CONSORCIO INTERPROYECTOS</t>
  </si>
  <si>
    <t>COORPORACION CONVIVENCIA</t>
  </si>
  <si>
    <t>CONSORCIO JR SEDE</t>
  </si>
  <si>
    <t>ESTIGMAS PUBLICIDAD S.A.S</t>
  </si>
  <si>
    <t>GIOVANA TORRES MANOTAS</t>
  </si>
  <si>
    <t>DANIEL FORERO SANCHEZ</t>
  </si>
  <si>
    <t>U. T DEPORTE TEUSAQUILLO</t>
  </si>
  <si>
    <t>TULIO GUERRERO SOLER</t>
  </si>
  <si>
    <t>REVEANDINA</t>
  </si>
  <si>
    <t>CITIUS</t>
  </si>
  <si>
    <t>CONSORCIO SAN BARTOLOME</t>
  </si>
  <si>
    <t>FUNDACIÓN VISIÓN LOCAL</t>
  </si>
  <si>
    <t>CONSORCIO ECOIMP</t>
  </si>
  <si>
    <t>DORA YANETH PEÑA</t>
  </si>
  <si>
    <t xml:space="preserve">CELIANO VEGA MOTTA </t>
  </si>
  <si>
    <t>BLANCA PRIETO</t>
  </si>
  <si>
    <t>16-11-4824852</t>
  </si>
  <si>
    <t>16-12-4967467</t>
  </si>
  <si>
    <t>16-12-4967575</t>
  </si>
  <si>
    <t>16-13-5077150</t>
  </si>
  <si>
    <t>16-12-5152089</t>
  </si>
  <si>
    <t>16-12-5154853</t>
  </si>
  <si>
    <t>16-12-5154948</t>
  </si>
  <si>
    <t>16-12-5155035</t>
  </si>
  <si>
    <t>16-12-5155297</t>
  </si>
  <si>
    <t>16-12-5155467</t>
  </si>
  <si>
    <t>16-12-5155651</t>
  </si>
  <si>
    <t>16-12-5156068</t>
  </si>
  <si>
    <t>16-12-5156414</t>
  </si>
  <si>
    <t>16-12-5156461</t>
  </si>
  <si>
    <t>16-12-5156698</t>
  </si>
  <si>
    <t>16-12-5156779</t>
  </si>
  <si>
    <t>16-12-5157863</t>
  </si>
  <si>
    <t>16-12-5157915</t>
  </si>
  <si>
    <t>16-12-5161039</t>
  </si>
  <si>
    <t>16-12-5162285</t>
  </si>
  <si>
    <t>16-12-5162656</t>
  </si>
  <si>
    <t>16-12-5162828</t>
  </si>
  <si>
    <t>16-12-5162847</t>
  </si>
  <si>
    <t>16-12-5162939</t>
  </si>
  <si>
    <t>16-12-5162950</t>
  </si>
  <si>
    <t>16-12-5162956</t>
  </si>
  <si>
    <t>16-12-5170274</t>
  </si>
  <si>
    <t>16-12-5198968</t>
  </si>
  <si>
    <t>16-12-5199127</t>
  </si>
  <si>
    <t>16-12-5199193</t>
  </si>
  <si>
    <t>16-12-5199355</t>
  </si>
  <si>
    <t>16-12-5221321</t>
  </si>
  <si>
    <t>16-12-5222109</t>
  </si>
  <si>
    <t>16-12-5272533</t>
  </si>
  <si>
    <t>16-11-5248433</t>
  </si>
  <si>
    <t>16-12-5272646</t>
  </si>
  <si>
    <t>16-12-5281675</t>
  </si>
  <si>
    <t>16-12-5281721</t>
  </si>
  <si>
    <t>16-12-5281756</t>
  </si>
  <si>
    <t>16-12-5281784</t>
  </si>
  <si>
    <t>16-12-5281818</t>
  </si>
  <si>
    <t>16-12-5281851</t>
  </si>
  <si>
    <t>16-12-5282029</t>
  </si>
  <si>
    <t>16-12-5282097</t>
  </si>
  <si>
    <t>16-12-5282173</t>
  </si>
  <si>
    <t>16-12-5283358</t>
  </si>
  <si>
    <t>16-12-5307650</t>
  </si>
  <si>
    <t>16-12-5307751</t>
  </si>
  <si>
    <t>16-12-5313283</t>
  </si>
  <si>
    <t>16-12-5313553</t>
  </si>
  <si>
    <t>16-12-5314693</t>
  </si>
  <si>
    <t>16-12-5388618</t>
  </si>
  <si>
    <t>16-12-5402312</t>
  </si>
  <si>
    <t>16-12-5432760</t>
  </si>
  <si>
    <t>16-12-5432955</t>
  </si>
  <si>
    <t>16-12-5433128</t>
  </si>
  <si>
    <t>16-12-5433784</t>
  </si>
  <si>
    <t>16-12-5441830</t>
  </si>
  <si>
    <t>16-13-5450672</t>
  </si>
  <si>
    <t>16-11-5466836</t>
  </si>
  <si>
    <t>16-12-5500578</t>
  </si>
  <si>
    <t>16-11-5503470</t>
  </si>
  <si>
    <t>16-13-5511914</t>
  </si>
  <si>
    <t>16-12-5530472</t>
  </si>
  <si>
    <t>16-12-5559667</t>
  </si>
  <si>
    <t>16-1-163506</t>
  </si>
  <si>
    <t>16-1-163545</t>
  </si>
  <si>
    <t>16-1-163559</t>
  </si>
  <si>
    <t>16-11-5687430</t>
  </si>
  <si>
    <t>16-11-5740247</t>
  </si>
  <si>
    <t>16-12-5752647</t>
  </si>
  <si>
    <t>16-13-5755159</t>
  </si>
  <si>
    <t>16-11-5756701</t>
  </si>
  <si>
    <t>16-9-422605</t>
  </si>
  <si>
    <t>16-1-164932</t>
  </si>
  <si>
    <t>16-11-5787315</t>
  </si>
  <si>
    <t>16-11-5815301</t>
  </si>
  <si>
    <t>16-11-5825859</t>
  </si>
  <si>
    <t>16-15-5826513</t>
  </si>
  <si>
    <t>16-11-5831368</t>
  </si>
  <si>
    <t>16-11-5837606</t>
  </si>
  <si>
    <t>16-11-5847033</t>
  </si>
  <si>
    <t>16-15-5862577</t>
  </si>
  <si>
    <t>16-11-5866790</t>
  </si>
  <si>
    <t>16-11-5880979</t>
  </si>
  <si>
    <t>16-11-5884201</t>
  </si>
  <si>
    <t>16-13-5888324</t>
  </si>
  <si>
    <t>16-13-5913188</t>
  </si>
  <si>
    <t>16-13-5914052</t>
  </si>
  <si>
    <t>16-12-5920924</t>
  </si>
  <si>
    <t>16-13-5946451</t>
  </si>
  <si>
    <t>16-13-5949534</t>
  </si>
  <si>
    <t>16-13-5955745</t>
  </si>
  <si>
    <t>16-13-5965369</t>
  </si>
  <si>
    <t>16-13-5968512</t>
  </si>
  <si>
    <t>16-13-5968541</t>
  </si>
  <si>
    <t>17-12-6010713</t>
  </si>
  <si>
    <t>16-12-4948397</t>
  </si>
  <si>
    <t>16-12-5042232</t>
  </si>
  <si>
    <t>19-05-2016</t>
  </si>
  <si>
    <t>20-05-2016</t>
  </si>
  <si>
    <t>23-05-2016</t>
  </si>
  <si>
    <t>01-06-2016</t>
  </si>
  <si>
    <t>24-05-2016</t>
  </si>
  <si>
    <t>25-05-2016</t>
  </si>
  <si>
    <t>27-05-2016</t>
  </si>
  <si>
    <t>26-05-2016</t>
  </si>
  <si>
    <t>07-06-2016</t>
  </si>
  <si>
    <t>09-06-2016</t>
  </si>
  <si>
    <t>F</t>
  </si>
  <si>
    <t>I</t>
  </si>
  <si>
    <t>FUNCIONAMIENTO</t>
  </si>
  <si>
    <t>X</t>
  </si>
  <si>
    <t>No 8 "Ejercicio de libertades culturales y deportivas."</t>
  </si>
  <si>
    <t>3-3-1-14-01-08-1254-00</t>
  </si>
  <si>
    <t>x</t>
  </si>
  <si>
    <t>3-3-1-14-03-24-1256-00</t>
  </si>
  <si>
    <t>No 24 Bogotá Humana participa y decide.</t>
  </si>
  <si>
    <t>3-3-1-14-03-31-1057-00</t>
  </si>
  <si>
    <t>No 31 Fortalecimiento de la función administrativa y desarrollo institucional.</t>
  </si>
  <si>
    <t>24 dias</t>
  </si>
  <si>
    <t>MARCELA GONZALEZ</t>
  </si>
  <si>
    <t>CATHERINNE HURTADO</t>
  </si>
  <si>
    <t>El contrato que se pretende celebrar, tendrá por objeto ¿Prestar sus servicios  para que realice las actividades concernientes a los trámites relacionados con la recepción, organización, entrada, salida y entrega de materiales y suministros, bienes y equipos solicitados por las diferentes áreas que conforman la Alcaldía Local de Teusaquillo, de acuerdo a los estudios previos, en cumplimiento al Plan de Desarrollo Local 2013-2016 y el Plan de Gestión de Teusaquillo¿.</t>
  </si>
  <si>
    <r>
      <t>Prestar sus servicios para que realice las actividades concernientes a los tramites relacionados con la recepción, organización, entrada, salida y entrega de materiales y suministros, bienes y equipos solicitados por las diferentes áreas que conforman la Alcaldía Local de Teusaquillo de acuerdo a los estudios previos, en cumplimiento al plan de Desarrollo Local 2016-2020 y el Plan de Gestión de Teusaquillo</t>
    </r>
    <r>
      <rPr>
        <b/>
        <sz val="11"/>
        <rFont val="Arial"/>
        <family val="2"/>
      </rPr>
      <t>.</t>
    </r>
  </si>
  <si>
    <t>FUNCIONAMIENTO y No 31 Fortalecimiento de la función administrativa y desarrollo institucional.</t>
  </si>
  <si>
    <t>FUNCIONAMIENTO y 3-3-1-14-03-31-1057-00</t>
  </si>
  <si>
    <t>F,I</t>
  </si>
  <si>
    <t>3-3-1-14-01-05-1019-00</t>
  </si>
  <si>
    <t>No 5 Lucha contra distintos tipos de discriminación y violencias por condición, situación, identidad, diferencia, diversidad o etapa del ciclo vital.</t>
  </si>
  <si>
    <t>3-3-1-14-01-01-1258-00</t>
  </si>
  <si>
    <t>No 1 Garantía del desarrollo integral de la primera infancia.</t>
  </si>
  <si>
    <t>3-3-1-14-01-02-1018-00</t>
  </si>
  <si>
    <t>No 2 Territorios saludables y red de salud para la vida desde la diversidad.</t>
  </si>
  <si>
    <t>3-3-1-14-01-05-1014-00</t>
  </si>
  <si>
    <t>3-3-1-14-01-05-1014-00 y 3-3-1-14-01-08-1254-00</t>
  </si>
  <si>
    <t>No 5 Lucha contra distintos tipos de discriminación y violencias por condición, situación, identidad, diferencia, diversidad o etapa del ciclo vital y No 8 Ejercicio de libertades culturales y deportivas.</t>
  </si>
  <si>
    <t>No 8 Ejercicio de libertades culturales y deportivas.</t>
  </si>
  <si>
    <t>3-3-1-14-03-31-1057-00 y funcionamiento</t>
  </si>
  <si>
    <t>No 31 Fortalecimiento de la función administrativa y desarrollo institucional. Y funcionamiento</t>
  </si>
  <si>
    <t>3-3-1-14-01-08-1055-00</t>
  </si>
  <si>
    <t>3-3-1-14-02-19-1006-00</t>
  </si>
  <si>
    <t>No 19 Movilidad Humana.</t>
  </si>
  <si>
    <t>3-3-1-14-01-08-1009-00</t>
  </si>
  <si>
    <t>3-3-1-14-01-08-1009-00 y 3-3-1-14-02-19-1006-00</t>
  </si>
  <si>
    <t>No 19 Movilidad Humana y No 8 Ejercicio de libertades culturales y deportivas.</t>
  </si>
  <si>
    <t>I, F</t>
  </si>
  <si>
    <t>CECILIA  CABEZA SANTACRUZ</t>
  </si>
  <si>
    <t>El contrato que se pretende celebrar, tendrá por objeto ¿Entregar a EL FONDO DE DESARROLLO LOCAL DE TEUSAQUILLO a titulo de arrendamiento, el uso y goce de un inmueble para el funcionamiento del depósito y oficina del almacén de la Alcaldía Local, además de contar con los espacios adecuados para la realización de las actividades propias de los diferentes espacios de participación ciudadana¿.</t>
  </si>
  <si>
    <t>No 5 Lucha contra distintos tipos de discriminación y violencias por condición, situación, identidad, diferencia, diversidad o etapa del ciclo vital.y No 8 Ejercicio de libertades culturales y deportivas.</t>
  </si>
  <si>
    <t>3-3-6-14-01-05-1014-00</t>
  </si>
  <si>
    <t>3-3-1-14-03-27-1049-00</t>
  </si>
  <si>
    <t>No 27 Territorios de vida y paz con prevención del delito.</t>
  </si>
  <si>
    <t>3-3-1-14-02-22-1033-00</t>
  </si>
  <si>
    <t>No 22 Bogotá Humana ambientalmente saludable.</t>
  </si>
  <si>
    <t>-</t>
  </si>
  <si>
    <t>Adquirir a titulo de compraventa mediante compra en grandes superficies de colombia compra eficiente elementos y/o equipos relacionados en los catalogos de los grandes almacenes registrados en la tienda virtual</t>
  </si>
  <si>
    <t>Adquir a titulo de compraventa un camion con peso bruto vehicular mayor a 3,2 toneladas hasta 7,2 toneladas y dos ejes, diesel con plataforma adaptada para estacas, con adecuaciones según plantilla de cotización, mediante el acuerdo marco de colombia compra eficiente numero de proceso CCE-312-1AMP-2015</t>
  </si>
  <si>
    <t>Adquirir a titulo de compraventa un vehiculo campero camioneta 4x4 diesel, cilindraje entre 2450-3049 cc, automatico, con adecuaciones según plantilla de cotizacion, mediante el acuerdo marco de colomba compra eficiente numero de proceso CCE-312-1-AMP-2015</t>
  </si>
  <si>
    <t>234,578,811</t>
  </si>
  <si>
    <t>UNION TEMPORAL TOYONORTE LTDA</t>
  </si>
  <si>
    <t>AUTOMAYOR</t>
  </si>
  <si>
    <t>137,439,100</t>
  </si>
  <si>
    <t>MAKRO SUPERMAYORISTA S.A.S</t>
  </si>
  <si>
    <t>19,271,500</t>
  </si>
  <si>
    <t xml:space="preserve">PANAMERICANA LIBRERÍA Y PAPELERIA S.A </t>
  </si>
  <si>
    <t>9,700,993</t>
  </si>
  <si>
    <t>COLOMBIANA DE COMERCIO ALKOSTO S.A</t>
  </si>
  <si>
    <t>19,230,092</t>
  </si>
  <si>
    <t>LINA MARCELA FLOREZ CARDENAS</t>
  </si>
  <si>
    <t>APOYO CONTRATACIÓN</t>
  </si>
  <si>
    <t>ALCALDIA LOCAL DE TEUSAQUILLO</t>
  </si>
  <si>
    <t>ESTE CONTRATO FUE ANULADO</t>
  </si>
  <si>
    <t>LOCALIDADES</t>
  </si>
  <si>
    <t>JURIDICA FDLT</t>
  </si>
  <si>
    <t>2870094 EXT 111</t>
  </si>
  <si>
    <t>lina01521@gmail.com</t>
  </si>
  <si>
    <t>$1,606,719,681</t>
  </si>
  <si>
    <t xml:space="preserve">CONTRATAR EL DESARROLLO DE ESTRATEGIAS PEDAGÓGICAS Y DE SEGURIDAD, QUE PERMITAN VINCULAR A LA COMUNIDAD DE LA LOCALIDAD DE TEUSAQUILLO, EN EJERCICIOS PARTICIPATIVOS PARA LA PREVENCIÓN DE VIOLENCIAS Y CONFLICTIVIDADES, EL TRABAJO ARTICULADO PARA EL INCREMENTO DE CONDICIONES TECNOLÓGICAS Y COMUNALES QUE MEJOREN LA SEGURIDAD Y LA CONVIVENCIA Y LA PROMOCIÓN DE ACCIONES QUE APOYEN EL DESESTIMULO DEL CONSUMO DE TABACO, ALCOHOL Y SUSTANCIAS PSICOACTIVAS, DE ACUERDO CON LOS ESTUDIOS PREVIOS Y PLIEGO DE CONDICIONES. </t>
  </si>
  <si>
    <t>REALIZAR LA INTERVENTORIA TECNICA, ADMINISTRATIVA, FINANCIERA, SOCIAL, AL CONTRATO RESULTANTE DEL PROCESO NO. FDLT-SAMC-031- 2016 CUYO OBJETO ES CONTRATAR LA PRESTACIÓN DE SERVICIOS PARA REALIZAR EVENTOS DE RECREACIÓN Y DEPORTE VINCULANDO A PERSONAS EN EL DESARROLLO DE PROCESOS DE RECREACIÓN, DEPORTES URBANOS Y NUEVAS TENDENCIAS.Y DEL CONTRATO RESULTANTE DEL PROCESO 030-2016 REALIZAR 10 EVENTOS RECREO DEPORTIVOS QUE PROMUEVAN ACTIVIDADES FÍSICAS PARA LA COMUNIDAD EN GENERAL DE LA LOCALIDAD DE TEUSAQUILLO.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</si>
</sst>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_(&quot;$&quot;\ * \(#,##0.00\);_(&quot;$&quot;\ * &quot;-&quot;??_);_(@_)"/>
    <numFmt numFmtId="43" formatCode="_(* #,##0.00_);_(* \(#,##0.00\);_(* &quot;-&quot;??_);_(@_)"/>
    <numFmt numFmtId="164" formatCode="&quot;$&quot;\ #,##0.00"/>
    <numFmt numFmtId="165" formatCode="0.0"/>
    <numFmt numFmtId="166" formatCode="#,##0.0"/>
  </numFmts>
  <fonts count="34" x14ac:knownFonts="1">
    <font>
      <sz val="11"/>
      <color theme="1"/>
      <name val="Calibri"/>
      <family val="2"/>
      <scheme val="minor"/>
    </font>
    <font>
      <b/>
      <sz val="11"/>
      <color theme="1"/>
      <name val="Calibri"/>
      <family val="2"/>
      <scheme val="minor"/>
    </font>
    <font>
      <sz val="10"/>
      <name val="Arial Narrow"/>
      <family val="2"/>
    </font>
    <font>
      <b/>
      <sz val="10"/>
      <name val="Arial Narrow"/>
      <family val="2"/>
    </font>
    <font>
      <b/>
      <sz val="14"/>
      <name val="Arial Narrow"/>
      <family val="2"/>
    </font>
    <font>
      <b/>
      <sz val="14"/>
      <color rgb="FFFF0000"/>
      <name val="Arial Narrow"/>
      <family val="2"/>
    </font>
    <font>
      <sz val="11"/>
      <name val="Arial Narrow"/>
      <family val="2"/>
    </font>
    <font>
      <b/>
      <sz val="9"/>
      <name val="Arial"/>
      <family val="2"/>
    </font>
    <font>
      <sz val="9"/>
      <name val="Arial"/>
      <family val="2"/>
    </font>
    <font>
      <sz val="8"/>
      <color indexed="10"/>
      <name val="Arial"/>
      <family val="2"/>
    </font>
    <font>
      <sz val="9"/>
      <name val="Arial Narrow"/>
      <family val="2"/>
    </font>
    <font>
      <u/>
      <sz val="9"/>
      <name val="Arial"/>
      <family val="2"/>
    </font>
    <font>
      <b/>
      <u/>
      <sz val="9"/>
      <name val="Arial"/>
      <family val="2"/>
    </font>
    <font>
      <b/>
      <sz val="8"/>
      <name val="Arial Narrow"/>
      <family val="2"/>
    </font>
    <font>
      <sz val="11"/>
      <color indexed="8"/>
      <name val="Calibri"/>
      <family val="2"/>
      <scheme val="minor"/>
    </font>
    <font>
      <sz val="8"/>
      <color theme="1"/>
      <name val="Calibri"/>
      <family val="2"/>
      <scheme val="minor"/>
    </font>
    <font>
      <sz val="11"/>
      <color indexed="8"/>
      <name val="Arial"/>
      <family val="2"/>
    </font>
    <font>
      <sz val="11"/>
      <color indexed="8"/>
      <name val="Calibri"/>
      <family val="2"/>
    </font>
    <font>
      <b/>
      <sz val="8"/>
      <color indexed="8"/>
      <name val="Calibri"/>
      <family val="2"/>
    </font>
    <font>
      <b/>
      <sz val="11"/>
      <color indexed="8"/>
      <name val="Calibri"/>
      <family val="2"/>
    </font>
    <font>
      <b/>
      <sz val="12"/>
      <name val="Calibri"/>
      <family val="2"/>
      <scheme val="minor"/>
    </font>
    <font>
      <b/>
      <sz val="8"/>
      <name val="Calibri"/>
      <family val="2"/>
      <scheme val="minor"/>
    </font>
    <font>
      <sz val="11"/>
      <color theme="1"/>
      <name val="Calibri"/>
      <family val="2"/>
      <scheme val="minor"/>
    </font>
    <font>
      <sz val="11"/>
      <color rgb="FFFF0000"/>
      <name val="Calibri"/>
      <family val="2"/>
      <scheme val="minor"/>
    </font>
    <font>
      <b/>
      <sz val="11"/>
      <color rgb="FFFF0000"/>
      <name val="Calibri"/>
      <family val="2"/>
    </font>
    <font>
      <sz val="10"/>
      <name val="Arial"/>
      <family val="2"/>
    </font>
    <font>
      <sz val="11"/>
      <name val="Calibri"/>
      <family val="2"/>
      <scheme val="minor"/>
    </font>
    <font>
      <b/>
      <sz val="11"/>
      <name val="Arial"/>
      <family val="2"/>
    </font>
    <font>
      <b/>
      <sz val="11"/>
      <name val="Calibri"/>
      <family val="2"/>
    </font>
    <font>
      <b/>
      <sz val="8"/>
      <name val="Calibri"/>
      <family val="2"/>
    </font>
    <font>
      <sz val="11"/>
      <color rgb="FFFF0000"/>
      <name val="Calibri"/>
      <family val="2"/>
    </font>
    <font>
      <b/>
      <sz val="8"/>
      <color rgb="FFFF0000"/>
      <name val="Calibri"/>
      <family val="2"/>
      <scheme val="minor"/>
    </font>
    <font>
      <b/>
      <sz val="8"/>
      <color rgb="FFFF0000"/>
      <name val="Calibri"/>
      <family val="2"/>
    </font>
    <font>
      <u/>
      <sz val="11"/>
      <color theme="10"/>
      <name val="Calibri"/>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rgb="FF92D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3"/>
      </left>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43" fontId="22" fillId="0" borderId="0" applyFont="0" applyFill="0" applyBorder="0" applyAlignment="0" applyProtection="0"/>
    <xf numFmtId="9" fontId="22" fillId="0" borderId="0" applyFont="0" applyFill="0" applyBorder="0" applyAlignment="0" applyProtection="0"/>
    <xf numFmtId="0" fontId="25" fillId="0" borderId="0"/>
    <xf numFmtId="44" fontId="25" fillId="0" borderId="0" applyFill="0" applyBorder="0" applyAlignment="0" applyProtection="0"/>
    <xf numFmtId="0" fontId="25" fillId="0" borderId="0"/>
    <xf numFmtId="0" fontId="25" fillId="0" borderId="0"/>
    <xf numFmtId="0" fontId="25" fillId="0" borderId="0"/>
    <xf numFmtId="0" fontId="25" fillId="0" borderId="0"/>
    <xf numFmtId="9" fontId="25" fillId="0" borderId="0" applyFill="0" applyBorder="0" applyAlignment="0" applyProtection="0"/>
    <xf numFmtId="0" fontId="33" fillId="0" borderId="0" applyNumberFormat="0" applyFill="0" applyBorder="0" applyAlignment="0" applyProtection="0">
      <alignment vertical="top"/>
      <protection locked="0"/>
    </xf>
  </cellStyleXfs>
  <cellXfs count="305">
    <xf numFmtId="0" fontId="0" fillId="0" borderId="0" xfId="0"/>
    <xf numFmtId="0" fontId="2" fillId="0" borderId="0" xfId="0" applyFont="1" applyFill="1" applyAlignment="1">
      <alignment horizontal="center" vertical="center"/>
    </xf>
    <xf numFmtId="0" fontId="2" fillId="0" borderId="0" xfId="0" applyFont="1" applyFill="1" applyAlignment="1">
      <alignment vertical="center"/>
    </xf>
    <xf numFmtId="3" fontId="3" fillId="0" borderId="0" xfId="0" applyNumberFormat="1" applyFont="1" applyFill="1" applyAlignment="1">
      <alignment vertical="center"/>
    </xf>
    <xf numFmtId="3" fontId="2" fillId="0" borderId="0" xfId="0" applyNumberFormat="1" applyFont="1" applyFill="1" applyAlignment="1">
      <alignment vertical="center"/>
    </xf>
    <xf numFmtId="0" fontId="6" fillId="0" borderId="0" xfId="0" applyFont="1" applyFill="1" applyAlignment="1">
      <alignment horizontal="center" vertical="center" wrapText="1"/>
    </xf>
    <xf numFmtId="0" fontId="3" fillId="0" borderId="3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3" fontId="3" fillId="0" borderId="30" xfId="0" applyNumberFormat="1" applyFont="1" applyFill="1" applyBorder="1" applyAlignment="1">
      <alignment horizontal="center" vertical="center"/>
    </xf>
    <xf numFmtId="3" fontId="3" fillId="0" borderId="31" xfId="0" applyNumberFormat="1" applyFont="1" applyFill="1" applyBorder="1" applyAlignment="1">
      <alignment horizontal="center" vertical="center"/>
    </xf>
    <xf numFmtId="0" fontId="3" fillId="0" borderId="32"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8" xfId="0" applyFont="1" applyBorder="1" applyAlignment="1">
      <alignment horizontal="center" vertical="center"/>
    </xf>
    <xf numFmtId="0" fontId="7" fillId="0" borderId="9" xfId="0" applyFont="1" applyBorder="1" applyAlignment="1">
      <alignment horizontal="left" vertical="center"/>
    </xf>
    <xf numFmtId="0" fontId="8" fillId="0" borderId="37" xfId="0" applyFont="1" applyFill="1" applyBorder="1" applyAlignment="1">
      <alignment horizontal="center" vertical="center"/>
    </xf>
    <xf numFmtId="0" fontId="7" fillId="0" borderId="38" xfId="0" applyFont="1" applyFill="1" applyBorder="1" applyAlignment="1">
      <alignment horizontal="left" vertical="center"/>
    </xf>
    <xf numFmtId="0" fontId="7" fillId="0" borderId="38" xfId="0" applyFont="1" applyFill="1" applyBorder="1" applyAlignment="1">
      <alignment horizontal="left" vertical="center" wrapText="1"/>
    </xf>
    <xf numFmtId="0" fontId="8" fillId="0" borderId="14" xfId="0" applyFont="1" applyFill="1" applyBorder="1" applyAlignment="1">
      <alignment horizontal="center" vertical="center"/>
    </xf>
    <xf numFmtId="0" fontId="7" fillId="0" borderId="15" xfId="0" applyFont="1" applyFill="1" applyBorder="1" applyAlignment="1">
      <alignment horizontal="left" vertical="center"/>
    </xf>
    <xf numFmtId="0" fontId="7" fillId="0" borderId="8" xfId="0" applyFont="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left" vertical="center" wrapText="1"/>
    </xf>
    <xf numFmtId="0" fontId="8" fillId="0" borderId="43"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left" vertical="center"/>
    </xf>
    <xf numFmtId="0" fontId="7" fillId="0" borderId="38" xfId="0" applyFont="1" applyBorder="1" applyAlignment="1">
      <alignment horizontal="justify" vertical="center"/>
    </xf>
    <xf numFmtId="0" fontId="7" fillId="0" borderId="15" xfId="0" applyFont="1" applyBorder="1" applyAlignment="1">
      <alignment horizontal="justify" vertical="center"/>
    </xf>
    <xf numFmtId="0" fontId="7" fillId="0" borderId="41" xfId="0" applyFont="1" applyBorder="1" applyAlignment="1">
      <alignment horizontal="justify" vertical="center"/>
    </xf>
    <xf numFmtId="0" fontId="7" fillId="0" borderId="37" xfId="0" applyFont="1" applyFill="1" applyBorder="1" applyAlignment="1">
      <alignment horizontal="justify" vertical="center"/>
    </xf>
    <xf numFmtId="0" fontId="7" fillId="0" borderId="38" xfId="0" applyFont="1" applyFill="1" applyBorder="1" applyAlignment="1">
      <alignment horizontal="justify" vertical="center"/>
    </xf>
    <xf numFmtId="0" fontId="0" fillId="0" borderId="15" xfId="0" applyBorder="1"/>
    <xf numFmtId="0" fontId="0" fillId="0" borderId="9" xfId="0" applyBorder="1"/>
    <xf numFmtId="0" fontId="0" fillId="0" borderId="10" xfId="0" applyBorder="1"/>
    <xf numFmtId="0" fontId="0" fillId="0" borderId="14" xfId="0" applyBorder="1"/>
    <xf numFmtId="0" fontId="0" fillId="0" borderId="16" xfId="0" applyBorder="1"/>
    <xf numFmtId="0" fontId="0" fillId="0" borderId="27" xfId="0" applyBorder="1"/>
    <xf numFmtId="0" fontId="2" fillId="6" borderId="0" xfId="0" applyFont="1" applyFill="1" applyAlignment="1">
      <alignment horizontal="center" vertical="center"/>
    </xf>
    <xf numFmtId="0" fontId="2" fillId="6" borderId="0" xfId="0" applyFont="1" applyFill="1" applyAlignment="1">
      <alignment vertical="center"/>
    </xf>
    <xf numFmtId="3" fontId="2" fillId="6" borderId="0" xfId="0" applyNumberFormat="1" applyFont="1" applyFill="1" applyAlignment="1">
      <alignment vertical="center"/>
    </xf>
    <xf numFmtId="0" fontId="6" fillId="6" borderId="0" xfId="0" applyFont="1" applyFill="1" applyAlignment="1">
      <alignment horizontal="center" vertical="center"/>
    </xf>
    <xf numFmtId="0" fontId="2" fillId="6" borderId="0" xfId="0" applyFont="1" applyFill="1" applyBorder="1" applyAlignment="1">
      <alignment horizontal="left" vertical="center"/>
    </xf>
    <xf numFmtId="0" fontId="6" fillId="6" borderId="0" xfId="0" applyFont="1" applyFill="1" applyAlignment="1">
      <alignment vertical="center"/>
    </xf>
    <xf numFmtId="3" fontId="6" fillId="6" borderId="0" xfId="0" applyNumberFormat="1" applyFont="1" applyFill="1" applyAlignment="1">
      <alignment horizontal="center" vertical="center"/>
    </xf>
    <xf numFmtId="0" fontId="2" fillId="6" borderId="0" xfId="0" applyFont="1" applyFill="1" applyAlignment="1">
      <alignment horizontal="left" vertical="center"/>
    </xf>
    <xf numFmtId="0" fontId="2" fillId="6" borderId="0" xfId="0" applyFont="1" applyFill="1" applyBorder="1" applyAlignment="1">
      <alignment vertical="center"/>
    </xf>
    <xf numFmtId="0" fontId="10" fillId="6" borderId="0" xfId="0" applyFont="1" applyFill="1" applyAlignment="1">
      <alignment vertical="center"/>
    </xf>
    <xf numFmtId="3" fontId="6" fillId="6" borderId="0" xfId="0" applyNumberFormat="1" applyFont="1" applyFill="1" applyAlignment="1">
      <alignment vertical="center"/>
    </xf>
    <xf numFmtId="0" fontId="2" fillId="6" borderId="0" xfId="0" applyFont="1" applyFill="1" applyAlignment="1">
      <alignment vertical="center" wrapText="1"/>
    </xf>
    <xf numFmtId="165" fontId="0" fillId="0" borderId="9" xfId="0" applyNumberFormat="1" applyBorder="1"/>
    <xf numFmtId="0" fontId="0" fillId="0" borderId="18" xfId="0" applyBorder="1"/>
    <xf numFmtId="0" fontId="0" fillId="0" borderId="17" xfId="0" applyBorder="1"/>
    <xf numFmtId="166" fontId="0" fillId="0" borderId="15" xfId="0" applyNumberFormat="1" applyFill="1" applyBorder="1"/>
    <xf numFmtId="0" fontId="0" fillId="0" borderId="11" xfId="0" applyBorder="1"/>
    <xf numFmtId="0" fontId="0" fillId="0" borderId="43" xfId="0" applyBorder="1"/>
    <xf numFmtId="0" fontId="0" fillId="0" borderId="41" xfId="0" applyBorder="1"/>
    <xf numFmtId="0" fontId="0" fillId="0" borderId="42" xfId="0" applyBorder="1"/>
    <xf numFmtId="0" fontId="0" fillId="0" borderId="22" xfId="0" applyBorder="1"/>
    <xf numFmtId="0" fontId="0" fillId="0" borderId="23" xfId="0" applyBorder="1"/>
    <xf numFmtId="0" fontId="0" fillId="0" borderId="44" xfId="0" applyBorder="1"/>
    <xf numFmtId="0" fontId="0" fillId="0" borderId="45" xfId="0" applyBorder="1"/>
    <xf numFmtId="3" fontId="3" fillId="0" borderId="7" xfId="0" applyNumberFormat="1" applyFont="1" applyFill="1" applyBorder="1" applyAlignment="1">
      <alignment horizontal="center" vertical="center"/>
    </xf>
    <xf numFmtId="3" fontId="3" fillId="0" borderId="33" xfId="0" applyNumberFormat="1" applyFont="1" applyFill="1" applyBorder="1" applyAlignment="1">
      <alignment horizontal="center" vertical="center"/>
    </xf>
    <xf numFmtId="0" fontId="3" fillId="0" borderId="19" xfId="0" applyFont="1" applyFill="1" applyBorder="1" applyAlignment="1">
      <alignment vertical="center" wrapText="1"/>
    </xf>
    <xf numFmtId="0" fontId="3" fillId="0" borderId="33" xfId="0" applyFont="1" applyFill="1" applyBorder="1" applyAlignment="1">
      <alignment vertical="center"/>
    </xf>
    <xf numFmtId="0" fontId="7" fillId="0" borderId="43" xfId="0" applyFont="1" applyBorder="1" applyAlignment="1">
      <alignment horizontal="center" vertical="center"/>
    </xf>
    <xf numFmtId="0" fontId="7" fillId="0" borderId="37" xfId="0" applyFont="1" applyBorder="1" applyAlignment="1">
      <alignment horizontal="center" vertical="center"/>
    </xf>
    <xf numFmtId="0" fontId="7" fillId="0" borderId="41" xfId="0" applyFont="1" applyBorder="1" applyAlignment="1">
      <alignment horizontal="left" vertical="center"/>
    </xf>
    <xf numFmtId="0" fontId="7" fillId="0" borderId="38" xfId="0" applyFont="1" applyBorder="1" applyAlignment="1">
      <alignment horizontal="left" vertical="center"/>
    </xf>
    <xf numFmtId="0" fontId="8" fillId="0" borderId="10" xfId="0" applyFont="1" applyBorder="1" applyAlignment="1">
      <alignment horizontal="justify" vertical="center" wrapText="1"/>
    </xf>
    <xf numFmtId="0" fontId="8" fillId="0" borderId="39" xfId="0" applyFont="1" applyFill="1" applyBorder="1" applyAlignment="1">
      <alignment horizontal="justify" vertical="center" wrapText="1"/>
    </xf>
    <xf numFmtId="0" fontId="8" fillId="0" borderId="16" xfId="0" applyFont="1" applyFill="1" applyBorder="1" applyAlignment="1">
      <alignment horizontal="justify" vertical="center" wrapText="1"/>
    </xf>
    <xf numFmtId="0" fontId="7" fillId="0" borderId="40" xfId="0" applyFont="1" applyFill="1" applyBorder="1" applyAlignment="1">
      <alignment horizontal="justify" vertical="center" wrapText="1"/>
    </xf>
    <xf numFmtId="0" fontId="8" fillId="0" borderId="41" xfId="0" applyFont="1" applyFill="1" applyBorder="1" applyAlignment="1">
      <alignment horizontal="left" vertical="center" wrapText="1"/>
    </xf>
    <xf numFmtId="0" fontId="8" fillId="4" borderId="16" xfId="0" applyFont="1" applyFill="1" applyBorder="1" applyAlignment="1">
      <alignment horizontal="justify" vertical="center" wrapText="1"/>
    </xf>
    <xf numFmtId="0" fontId="8" fillId="0" borderId="15" xfId="0" applyFont="1" applyFill="1" applyBorder="1" applyAlignment="1">
      <alignment horizontal="left" vertical="center" wrapText="1"/>
    </xf>
    <xf numFmtId="0" fontId="8" fillId="2" borderId="16" xfId="0" applyFont="1" applyFill="1" applyBorder="1" applyAlignment="1">
      <alignment horizontal="justify" vertical="center" wrapText="1"/>
    </xf>
    <xf numFmtId="0" fontId="8" fillId="0" borderId="16" xfId="0" applyFont="1" applyBorder="1" applyAlignment="1">
      <alignment horizontal="justify" vertical="center" wrapText="1"/>
    </xf>
    <xf numFmtId="0" fontId="8" fillId="0" borderId="42" xfId="0" applyFont="1" applyBorder="1" applyAlignment="1">
      <alignment horizontal="justify" vertical="center" wrapText="1"/>
    </xf>
    <xf numFmtId="0" fontId="8" fillId="0" borderId="28"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42" xfId="0" applyFont="1" applyFill="1" applyBorder="1" applyAlignment="1">
      <alignment horizontal="justify" vertical="center" wrapText="1"/>
    </xf>
    <xf numFmtId="0" fontId="7" fillId="0" borderId="14" xfId="0" applyFont="1" applyBorder="1" applyAlignment="1">
      <alignment horizontal="justify" vertical="center"/>
    </xf>
    <xf numFmtId="0" fontId="7" fillId="0" borderId="43" xfId="0" applyFont="1" applyBorder="1" applyAlignment="1">
      <alignment horizontal="justify" vertical="center"/>
    </xf>
    <xf numFmtId="0" fontId="7" fillId="0" borderId="26" xfId="0" applyFont="1" applyFill="1" applyBorder="1" applyAlignment="1">
      <alignment horizontal="center" vertical="center"/>
    </xf>
    <xf numFmtId="0" fontId="7" fillId="0" borderId="27" xfId="0" applyFont="1" applyFill="1" applyBorder="1" applyAlignment="1">
      <alignment horizontal="justify" vertical="center"/>
    </xf>
    <xf numFmtId="0" fontId="8" fillId="0" borderId="28" xfId="0" applyFont="1" applyFill="1" applyBorder="1" applyAlignment="1">
      <alignment horizontal="justify" vertical="center" wrapText="1"/>
    </xf>
    <xf numFmtId="10" fontId="13" fillId="0" borderId="33" xfId="0" applyNumberFormat="1" applyFont="1" applyFill="1" applyBorder="1" applyAlignment="1">
      <alignment vertical="center" textRotation="90" wrapText="1"/>
    </xf>
    <xf numFmtId="0" fontId="3" fillId="0" borderId="33" xfId="0" applyFont="1" applyFill="1" applyBorder="1" applyAlignment="1">
      <alignment horizontal="center" vertical="center"/>
    </xf>
    <xf numFmtId="0" fontId="13" fillId="0" borderId="33" xfId="0" applyFont="1" applyFill="1" applyBorder="1" applyAlignment="1">
      <alignment vertical="center"/>
    </xf>
    <xf numFmtId="166" fontId="0" fillId="0" borderId="41" xfId="0" applyNumberFormat="1" applyFill="1" applyBorder="1"/>
    <xf numFmtId="0" fontId="0" fillId="0" borderId="47" xfId="0" applyBorder="1" applyAlignment="1">
      <alignment horizontal="center"/>
    </xf>
    <xf numFmtId="0" fontId="0" fillId="0" borderId="48" xfId="0" applyBorder="1" applyAlignment="1">
      <alignment horizontal="center"/>
    </xf>
    <xf numFmtId="0" fontId="0" fillId="0" borderId="46" xfId="0" applyBorder="1" applyAlignment="1">
      <alignment horizontal="center"/>
    </xf>
    <xf numFmtId="0" fontId="0" fillId="2" borderId="47" xfId="0" applyFill="1" applyBorder="1" applyAlignment="1">
      <alignment horizontal="center"/>
    </xf>
    <xf numFmtId="0" fontId="18" fillId="2" borderId="52"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 fillId="2" borderId="15" xfId="0" applyFont="1" applyFill="1" applyBorder="1" applyAlignment="1">
      <alignment horizontal="center" wrapText="1"/>
    </xf>
    <xf numFmtId="0" fontId="1" fillId="2" borderId="15" xfId="0" applyFont="1" applyFill="1" applyBorder="1" applyAlignment="1">
      <alignment horizontal="center" vertical="center" wrapText="1"/>
    </xf>
    <xf numFmtId="0" fontId="0" fillId="2" borderId="15" xfId="0" applyFill="1" applyBorder="1" applyAlignment="1">
      <alignment horizontal="center" vertical="center" wrapText="1"/>
    </xf>
    <xf numFmtId="0" fontId="0" fillId="2" borderId="15" xfId="0" applyFill="1" applyBorder="1"/>
    <xf numFmtId="0" fontId="0" fillId="2" borderId="18" xfId="0" applyFont="1" applyFill="1" applyBorder="1" applyAlignment="1">
      <alignment vertical="center" wrapText="1"/>
    </xf>
    <xf numFmtId="0" fontId="0" fillId="0" borderId="43" xfId="0" applyFont="1" applyBorder="1" applyAlignment="1">
      <alignment horizontal="left" wrapText="1"/>
    </xf>
    <xf numFmtId="0" fontId="0" fillId="0" borderId="24" xfId="0" applyBorder="1" applyAlignment="1">
      <alignment horizontal="center"/>
    </xf>
    <xf numFmtId="0" fontId="0" fillId="2" borderId="24" xfId="0" applyFill="1" applyBorder="1" applyAlignment="1">
      <alignment horizontal="center"/>
    </xf>
    <xf numFmtId="0" fontId="0" fillId="2" borderId="48" xfId="0" applyFill="1" applyBorder="1" applyAlignment="1">
      <alignment horizontal="center"/>
    </xf>
    <xf numFmtId="0" fontId="0" fillId="2" borderId="43" xfId="0" applyFill="1" applyBorder="1"/>
    <xf numFmtId="14" fontId="18" fillId="2" borderId="51" xfId="0" applyNumberFormat="1" applyFont="1" applyFill="1" applyBorder="1" applyAlignment="1">
      <alignment horizontal="center" vertical="center" wrapText="1"/>
    </xf>
    <xf numFmtId="14" fontId="18" fillId="2" borderId="50" xfId="0" applyNumberFormat="1" applyFont="1" applyFill="1" applyBorder="1" applyAlignment="1">
      <alignment horizontal="center" vertical="center" wrapText="1"/>
    </xf>
    <xf numFmtId="14" fontId="18" fillId="2" borderId="53" xfId="0" applyNumberFormat="1" applyFont="1" applyFill="1" applyBorder="1" applyAlignment="1">
      <alignment horizontal="center" vertical="center" wrapText="1"/>
    </xf>
    <xf numFmtId="14" fontId="21" fillId="2" borderId="15" xfId="0" applyNumberFormat="1" applyFont="1" applyFill="1" applyBorder="1" applyAlignment="1">
      <alignment horizontal="center" vertical="center"/>
    </xf>
    <xf numFmtId="14" fontId="21" fillId="2" borderId="41" xfId="0" applyNumberFormat="1" applyFont="1" applyFill="1" applyBorder="1" applyAlignment="1">
      <alignment horizontal="center" vertical="center"/>
    </xf>
    <xf numFmtId="14" fontId="19" fillId="2" borderId="15" xfId="0" applyNumberFormat="1" applyFont="1" applyFill="1" applyBorder="1" applyAlignment="1">
      <alignment horizontal="center" vertical="center"/>
    </xf>
    <xf numFmtId="14" fontId="20" fillId="2" borderId="15" xfId="0" applyNumberFormat="1" applyFont="1" applyFill="1" applyBorder="1" applyAlignment="1">
      <alignment horizontal="center" vertical="center"/>
    </xf>
    <xf numFmtId="14" fontId="18" fillId="2" borderId="15" xfId="0" applyNumberFormat="1" applyFont="1" applyFill="1" applyBorder="1" applyAlignment="1">
      <alignment horizontal="center" vertical="center"/>
    </xf>
    <xf numFmtId="14" fontId="1" fillId="2" borderId="15" xfId="0" applyNumberFormat="1" applyFont="1" applyFill="1" applyBorder="1" applyAlignment="1">
      <alignment horizontal="center" vertical="center"/>
    </xf>
    <xf numFmtId="0" fontId="0" fillId="2" borderId="15" xfId="0" applyFill="1" applyBorder="1" applyAlignment="1">
      <alignment wrapText="1"/>
    </xf>
    <xf numFmtId="0" fontId="15" fillId="2" borderId="15" xfId="0" applyFont="1" applyFill="1" applyBorder="1" applyAlignment="1">
      <alignment horizontal="center" vertical="center" wrapText="1"/>
    </xf>
    <xf numFmtId="43" fontId="22" fillId="0" borderId="0" xfId="1" applyFont="1"/>
    <xf numFmtId="14" fontId="0" fillId="0" borderId="8" xfId="0" applyNumberFormat="1" applyBorder="1"/>
    <xf numFmtId="14" fontId="0" fillId="0" borderId="9" xfId="0" applyNumberFormat="1" applyBorder="1"/>
    <xf numFmtId="9" fontId="0" fillId="0" borderId="10" xfId="0" applyNumberFormat="1" applyBorder="1"/>
    <xf numFmtId="14" fontId="0" fillId="0" borderId="14" xfId="0" applyNumberFormat="1" applyBorder="1"/>
    <xf numFmtId="14" fontId="0" fillId="0" borderId="15" xfId="0" applyNumberFormat="1" applyBorder="1"/>
    <xf numFmtId="9" fontId="0" fillId="0" borderId="16" xfId="2" applyFont="1" applyBorder="1"/>
    <xf numFmtId="9" fontId="0" fillId="0" borderId="16" xfId="0" applyNumberFormat="1" applyBorder="1"/>
    <xf numFmtId="0" fontId="23" fillId="0" borderId="0" xfId="0" applyFont="1"/>
    <xf numFmtId="0" fontId="24" fillId="2" borderId="15" xfId="0" applyFont="1" applyFill="1" applyBorder="1" applyAlignment="1">
      <alignment horizontal="center" vertical="center" wrapText="1"/>
    </xf>
    <xf numFmtId="0" fontId="23" fillId="0" borderId="15" xfId="0" applyFont="1" applyBorder="1"/>
    <xf numFmtId="166" fontId="23" fillId="0" borderId="15" xfId="0" applyNumberFormat="1" applyFont="1" applyFill="1" applyBorder="1"/>
    <xf numFmtId="0" fontId="23" fillId="0" borderId="18" xfId="0" applyFont="1" applyBorder="1"/>
    <xf numFmtId="0" fontId="23" fillId="0" borderId="16" xfId="0" applyFont="1" applyBorder="1"/>
    <xf numFmtId="0" fontId="23" fillId="0" borderId="17" xfId="0" applyFont="1" applyBorder="1"/>
    <xf numFmtId="0" fontId="28" fillId="2" borderId="15" xfId="0" applyFont="1" applyFill="1" applyBorder="1" applyAlignment="1">
      <alignment horizontal="center" vertical="center" wrapText="1"/>
    </xf>
    <xf numFmtId="43" fontId="26" fillId="0" borderId="0" xfId="1" applyFont="1"/>
    <xf numFmtId="0" fontId="26" fillId="0" borderId="15" xfId="0" applyFont="1" applyBorder="1"/>
    <xf numFmtId="166" fontId="26" fillId="0" borderId="15" xfId="0" applyNumberFormat="1" applyFont="1" applyFill="1" applyBorder="1"/>
    <xf numFmtId="0" fontId="26" fillId="0" borderId="46" xfId="0" applyFont="1" applyBorder="1" applyAlignment="1">
      <alignment horizontal="center"/>
    </xf>
    <xf numFmtId="14" fontId="29" fillId="2" borderId="53" xfId="0" applyNumberFormat="1" applyFont="1" applyFill="1" applyBorder="1" applyAlignment="1">
      <alignment horizontal="center" vertical="center" wrapText="1"/>
    </xf>
    <xf numFmtId="14" fontId="26" fillId="0" borderId="15" xfId="0" applyNumberFormat="1" applyFont="1" applyBorder="1"/>
    <xf numFmtId="0" fontId="26" fillId="0" borderId="16" xfId="0" applyFont="1" applyBorder="1"/>
    <xf numFmtId="0" fontId="26" fillId="0" borderId="17" xfId="0" applyFont="1" applyBorder="1"/>
    <xf numFmtId="9" fontId="26" fillId="0" borderId="16" xfId="2" applyFont="1" applyBorder="1"/>
    <xf numFmtId="0" fontId="26" fillId="0" borderId="0" xfId="0" applyFont="1"/>
    <xf numFmtId="14" fontId="32" fillId="2" borderId="15" xfId="0" applyNumberFormat="1" applyFont="1" applyFill="1" applyBorder="1" applyAlignment="1">
      <alignment horizontal="center" vertical="center"/>
    </xf>
    <xf numFmtId="14" fontId="23" fillId="0" borderId="14" xfId="0" applyNumberFormat="1" applyFont="1" applyBorder="1"/>
    <xf numFmtId="14" fontId="23" fillId="0" borderId="15" xfId="0" applyNumberFormat="1" applyFont="1" applyBorder="1"/>
    <xf numFmtId="14" fontId="0" fillId="2" borderId="15" xfId="0" applyNumberFormat="1" applyFill="1" applyBorder="1"/>
    <xf numFmtId="14" fontId="0" fillId="0" borderId="43" xfId="0" applyNumberFormat="1" applyBorder="1"/>
    <xf numFmtId="9" fontId="0" fillId="0" borderId="42" xfId="2" applyFont="1" applyBorder="1"/>
    <xf numFmtId="14" fontId="0" fillId="0" borderId="41" xfId="0" applyNumberFormat="1" applyBorder="1"/>
    <xf numFmtId="0" fontId="0" fillId="2" borderId="23" xfId="0" applyFont="1" applyFill="1" applyBorder="1" applyAlignment="1">
      <alignment vertical="center" wrapText="1"/>
    </xf>
    <xf numFmtId="0" fontId="0" fillId="0" borderId="25" xfId="0" applyBorder="1" applyAlignment="1">
      <alignment horizontal="center"/>
    </xf>
    <xf numFmtId="0" fontId="0" fillId="0" borderId="36" xfId="0" applyBorder="1" applyAlignment="1">
      <alignment horizontal="center"/>
    </xf>
    <xf numFmtId="0" fontId="0" fillId="0" borderId="54" xfId="0" applyBorder="1"/>
    <xf numFmtId="0" fontId="0" fillId="0" borderId="56" xfId="0" applyBorder="1"/>
    <xf numFmtId="0" fontId="0" fillId="2" borderId="22" xfId="0" applyFont="1" applyFill="1" applyBorder="1" applyAlignment="1">
      <alignment vertical="center" wrapText="1"/>
    </xf>
    <xf numFmtId="0" fontId="1" fillId="2" borderId="41" xfId="0" applyFont="1" applyFill="1" applyBorder="1" applyAlignment="1">
      <alignment horizontal="center" vertical="center" wrapText="1"/>
    </xf>
    <xf numFmtId="0" fontId="1" fillId="0" borderId="19" xfId="0" applyFont="1" applyBorder="1"/>
    <xf numFmtId="0" fontId="0" fillId="0" borderId="35" xfId="0" applyBorder="1"/>
    <xf numFmtId="0" fontId="0" fillId="0" borderId="15" xfId="0" applyBorder="1" applyAlignment="1">
      <alignment horizontal="center"/>
    </xf>
    <xf numFmtId="0" fontId="0" fillId="2" borderId="15" xfId="0" applyFont="1" applyFill="1" applyBorder="1" applyAlignment="1">
      <alignment vertical="center" wrapText="1"/>
    </xf>
    <xf numFmtId="0" fontId="1" fillId="2" borderId="18" xfId="0" applyFont="1" applyFill="1" applyBorder="1" applyAlignment="1">
      <alignment horizontal="center" vertical="center" wrapText="1"/>
    </xf>
    <xf numFmtId="0" fontId="0" fillId="0" borderId="55" xfId="0" applyBorder="1"/>
    <xf numFmtId="43" fontId="22" fillId="0" borderId="15" xfId="1" applyFont="1" applyBorder="1"/>
    <xf numFmtId="0" fontId="0" fillId="0" borderId="34" xfId="0" applyBorder="1" applyAlignment="1">
      <alignment horizontal="center"/>
    </xf>
    <xf numFmtId="0" fontId="0" fillId="2" borderId="41" xfId="0" applyFill="1" applyBorder="1"/>
    <xf numFmtId="0" fontId="1" fillId="2" borderId="38"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0" fillId="0" borderId="40" xfId="0" applyBorder="1" applyAlignment="1">
      <alignment horizontal="center"/>
    </xf>
    <xf numFmtId="0" fontId="0" fillId="0" borderId="62" xfId="0" applyBorder="1" applyAlignment="1">
      <alignment horizontal="center"/>
    </xf>
    <xf numFmtId="0" fontId="0" fillId="0" borderId="37" xfId="0" applyBorder="1"/>
    <xf numFmtId="0" fontId="14" fillId="2" borderId="64"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5" xfId="0" applyFont="1" applyFill="1" applyBorder="1" applyAlignment="1" applyProtection="1">
      <alignment horizontal="center" vertical="center" wrapText="1"/>
      <protection locked="0"/>
    </xf>
    <xf numFmtId="0" fontId="14" fillId="2" borderId="15" xfId="0" applyFont="1" applyFill="1" applyBorder="1" applyAlignment="1">
      <alignment vertical="center"/>
    </xf>
    <xf numFmtId="0" fontId="14" fillId="2" borderId="15" xfId="0" applyFont="1" applyFill="1" applyBorder="1" applyAlignment="1">
      <alignment vertical="center" wrapText="1"/>
    </xf>
    <xf numFmtId="0" fontId="0" fillId="0" borderId="15" xfId="0" applyBorder="1" applyAlignment="1">
      <alignment wrapText="1"/>
    </xf>
    <xf numFmtId="0" fontId="23" fillId="0" borderId="15" xfId="0" applyFont="1" applyBorder="1" applyAlignment="1">
      <alignment horizontal="center"/>
    </xf>
    <xf numFmtId="0" fontId="23" fillId="2" borderId="15" xfId="0" applyFont="1" applyFill="1" applyBorder="1" applyAlignment="1">
      <alignment vertical="center" wrapText="1"/>
    </xf>
    <xf numFmtId="0" fontId="23" fillId="0" borderId="15" xfId="0" applyFont="1" applyBorder="1" applyAlignment="1">
      <alignment wrapText="1"/>
    </xf>
    <xf numFmtId="0" fontId="0" fillId="2" borderId="15" xfId="0" applyFill="1" applyBorder="1" applyAlignment="1">
      <alignment horizontal="center"/>
    </xf>
    <xf numFmtId="0" fontId="26" fillId="0" borderId="15" xfId="0" applyFont="1" applyBorder="1" applyAlignment="1">
      <alignment horizontal="center"/>
    </xf>
    <xf numFmtId="0" fontId="26" fillId="2" borderId="15" xfId="0" applyFont="1" applyFill="1" applyBorder="1" applyAlignment="1">
      <alignment vertical="center" wrapText="1"/>
    </xf>
    <xf numFmtId="0" fontId="26" fillId="0" borderId="15" xfId="0" applyFont="1" applyBorder="1" applyAlignment="1">
      <alignment wrapText="1"/>
    </xf>
    <xf numFmtId="0" fontId="0" fillId="0" borderId="15" xfId="0" applyBorder="1" applyAlignment="1">
      <alignment horizontal="center" vertical="center"/>
    </xf>
    <xf numFmtId="0" fontId="16" fillId="2" borderId="15" xfId="0" applyFont="1" applyFill="1" applyBorder="1" applyAlignment="1">
      <alignment wrapText="1"/>
    </xf>
    <xf numFmtId="0" fontId="16" fillId="2" borderId="15" xfId="0" applyNumberFormat="1" applyFont="1" applyFill="1" applyBorder="1" applyAlignment="1">
      <alignment wrapText="1"/>
    </xf>
    <xf numFmtId="0" fontId="23" fillId="2" borderId="15" xfId="0" applyFont="1" applyFill="1" applyBorder="1" applyAlignment="1">
      <alignment horizontal="center"/>
    </xf>
    <xf numFmtId="0" fontId="30" fillId="2" borderId="15" xfId="0" applyNumberFormat="1" applyFont="1" applyFill="1" applyBorder="1" applyAlignment="1">
      <alignment wrapText="1"/>
    </xf>
    <xf numFmtId="0" fontId="17" fillId="2" borderId="15" xfId="0" applyNumberFormat="1" applyFont="1" applyFill="1" applyBorder="1" applyAlignment="1">
      <alignment wrapText="1"/>
    </xf>
    <xf numFmtId="0" fontId="17" fillId="2" borderId="15" xfId="0" applyFont="1" applyFill="1" applyBorder="1" applyAlignment="1">
      <alignment wrapText="1"/>
    </xf>
    <xf numFmtId="0" fontId="0" fillId="0" borderId="62" xfId="0" applyFont="1" applyBorder="1" applyAlignment="1">
      <alignment horizontal="left" wrapText="1"/>
    </xf>
    <xf numFmtId="0" fontId="1" fillId="2" borderId="38" xfId="0" applyFont="1" applyFill="1" applyBorder="1" applyAlignment="1">
      <alignment horizontal="center" wrapText="1"/>
    </xf>
    <xf numFmtId="0" fontId="0" fillId="0" borderId="15" xfId="0" applyNumberFormat="1" applyFont="1" applyBorder="1" applyAlignment="1">
      <alignment horizontal="left" wrapText="1"/>
    </xf>
    <xf numFmtId="0" fontId="0" fillId="0" borderId="15" xfId="0" applyFont="1" applyBorder="1" applyAlignment="1">
      <alignment horizontal="left" wrapText="1"/>
    </xf>
    <xf numFmtId="0" fontId="0" fillId="2" borderId="23" xfId="0" applyFont="1" applyFill="1" applyBorder="1" applyAlignment="1">
      <alignment wrapText="1"/>
    </xf>
    <xf numFmtId="0" fontId="0" fillId="2" borderId="22" xfId="0" applyFont="1" applyFill="1" applyBorder="1" applyAlignment="1">
      <alignment wrapText="1"/>
    </xf>
    <xf numFmtId="0" fontId="0" fillId="2" borderId="63" xfId="0" applyFont="1" applyFill="1" applyBorder="1" applyAlignment="1">
      <alignment vertical="center" wrapText="1"/>
    </xf>
    <xf numFmtId="0" fontId="0" fillId="2" borderId="64" xfId="0" applyFont="1" applyFill="1" applyBorder="1" applyAlignment="1">
      <alignment vertical="center" wrapText="1"/>
    </xf>
    <xf numFmtId="0" fontId="0" fillId="2" borderId="15" xfId="0" applyFont="1" applyFill="1" applyBorder="1" applyAlignment="1">
      <alignment wrapText="1"/>
    </xf>
    <xf numFmtId="0" fontId="0" fillId="0" borderId="36" xfId="0" applyFont="1" applyBorder="1" applyAlignment="1">
      <alignment horizontal="left" wrapText="1"/>
    </xf>
    <xf numFmtId="0" fontId="0" fillId="0" borderId="24" xfId="0" applyFont="1" applyBorder="1" applyAlignment="1">
      <alignment horizontal="left" wrapText="1"/>
    </xf>
    <xf numFmtId="0" fontId="0" fillId="2" borderId="57" xfId="0" applyFont="1" applyFill="1" applyBorder="1" applyAlignment="1">
      <alignment vertical="center" wrapText="1"/>
    </xf>
    <xf numFmtId="0" fontId="1" fillId="2" borderId="56" xfId="0" applyFont="1" applyFill="1" applyBorder="1" applyAlignment="1">
      <alignment horizontal="center" wrapText="1"/>
    </xf>
    <xf numFmtId="0" fontId="0" fillId="2" borderId="15" xfId="0" applyFill="1" applyBorder="1" applyAlignment="1">
      <alignment vertical="center" wrapText="1"/>
    </xf>
    <xf numFmtId="16" fontId="0" fillId="2" borderId="15" xfId="0" applyNumberFormat="1" applyFill="1" applyBorder="1"/>
    <xf numFmtId="43" fontId="0" fillId="0" borderId="15" xfId="1" applyFont="1" applyBorder="1" applyAlignment="1">
      <alignment horizontal="right"/>
    </xf>
    <xf numFmtId="166" fontId="0" fillId="0" borderId="15" xfId="0" applyNumberFormat="1" applyFill="1" applyBorder="1" applyAlignment="1">
      <alignment horizontal="right"/>
    </xf>
    <xf numFmtId="0" fontId="0" fillId="0" borderId="57" xfId="0" applyBorder="1"/>
    <xf numFmtId="0" fontId="18" fillId="2" borderId="15" xfId="0" applyFont="1" applyFill="1" applyBorder="1" applyAlignment="1">
      <alignment horizontal="center" vertical="center" wrapText="1"/>
    </xf>
    <xf numFmtId="43" fontId="26" fillId="0" borderId="15" xfId="1" applyFont="1" applyBorder="1"/>
    <xf numFmtId="0" fontId="31" fillId="2" borderId="15" xfId="0" applyFont="1" applyFill="1" applyBorder="1" applyAlignment="1">
      <alignment horizontal="center" vertical="center"/>
    </xf>
    <xf numFmtId="0" fontId="0" fillId="2" borderId="24" xfId="0" applyNumberFormat="1" applyFill="1" applyBorder="1" applyAlignment="1">
      <alignment horizontal="left"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4" fontId="4" fillId="0" borderId="2"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4" fontId="5" fillId="0" borderId="4"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textRotation="90" wrapText="1"/>
    </xf>
    <xf numFmtId="0" fontId="3" fillId="0" borderId="34" xfId="0" applyFont="1" applyFill="1" applyBorder="1" applyAlignment="1">
      <alignment horizontal="center" vertical="center" textRotation="90" wrapText="1"/>
    </xf>
    <xf numFmtId="0" fontId="3" fillId="0" borderId="25"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20" xfId="0" applyFont="1" applyFill="1" applyBorder="1" applyAlignment="1">
      <alignment horizontal="center" vertical="center"/>
    </xf>
    <xf numFmtId="3" fontId="3" fillId="0" borderId="3"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33" xfId="0" applyNumberFormat="1" applyFont="1" applyFill="1" applyBorder="1" applyAlignment="1">
      <alignment horizontal="center" vertical="center" wrapText="1"/>
    </xf>
    <xf numFmtId="3" fontId="3" fillId="0" borderId="34" xfId="0" applyNumberFormat="1" applyFont="1" applyFill="1" applyBorder="1" applyAlignment="1">
      <alignment horizontal="center" vertical="center" wrapText="1"/>
    </xf>
    <xf numFmtId="0" fontId="2" fillId="6" borderId="0" xfId="0" applyFont="1" applyFill="1" applyAlignment="1">
      <alignment horizontal="left" vertical="center" wrapText="1"/>
    </xf>
    <xf numFmtId="0" fontId="3" fillId="0" borderId="1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9"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horizontal="center" vertical="center"/>
    </xf>
    <xf numFmtId="3" fontId="3" fillId="0" borderId="13"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3" fontId="3" fillId="0" borderId="5" xfId="0" applyNumberFormat="1" applyFont="1" applyFill="1" applyBorder="1" applyAlignment="1">
      <alignment horizontal="center" vertical="center"/>
    </xf>
    <xf numFmtId="3" fontId="3" fillId="0" borderId="2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3" fillId="0" borderId="29" xfId="0" applyNumberFormat="1" applyFont="1" applyFill="1" applyBorder="1" applyAlignment="1">
      <alignment horizontal="center" vertical="center"/>
    </xf>
    <xf numFmtId="3" fontId="3" fillId="0" borderId="19" xfId="0" applyNumberFormat="1" applyFont="1" applyFill="1" applyBorder="1" applyAlignment="1">
      <alignment horizontal="center" vertical="center"/>
    </xf>
    <xf numFmtId="3" fontId="3" fillId="0" borderId="20" xfId="0" applyNumberFormat="1" applyFont="1" applyFill="1" applyBorder="1" applyAlignment="1">
      <alignment horizontal="center" vertical="center"/>
    </xf>
    <xf numFmtId="3" fontId="3" fillId="0" borderId="2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3" fillId="0" borderId="1" xfId="10" applyFill="1" applyBorder="1" applyAlignment="1" applyProtection="1">
      <alignment horizontal="center" vertical="center" wrapText="1"/>
    </xf>
    <xf numFmtId="0" fontId="7" fillId="0" borderId="0" xfId="0" applyFont="1" applyAlignment="1">
      <alignment horizontal="center" vertical="center"/>
    </xf>
    <xf numFmtId="0" fontId="8" fillId="0" borderId="12" xfId="0" applyFont="1" applyBorder="1" applyAlignment="1">
      <alignment horizontal="justify" vertical="top" wrapText="1"/>
    </xf>
    <xf numFmtId="0" fontId="8" fillId="0" borderId="49" xfId="0" applyFont="1" applyBorder="1" applyAlignment="1">
      <alignment horizontal="justify" vertical="top"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8" fillId="0" borderId="12" xfId="0" applyFont="1" applyBorder="1" applyAlignment="1">
      <alignment horizontal="left" vertical="center"/>
    </xf>
    <xf numFmtId="0" fontId="8" fillId="0" borderId="49" xfId="0" applyFont="1" applyBorder="1" applyAlignment="1">
      <alignment horizontal="left"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0" borderId="43" xfId="0" applyFont="1" applyBorder="1" applyAlignment="1">
      <alignment horizontal="center" vertical="center"/>
    </xf>
    <xf numFmtId="0" fontId="7" fillId="0" borderId="37" xfId="0" applyFont="1" applyBorder="1" applyAlignment="1">
      <alignment horizontal="center" vertical="center"/>
    </xf>
    <xf numFmtId="0" fontId="7" fillId="0" borderId="41"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center" vertical="center"/>
    </xf>
    <xf numFmtId="0" fontId="7" fillId="0" borderId="45" xfId="0" applyFont="1" applyBorder="1" applyAlignment="1">
      <alignment horizontal="left" vertical="center"/>
    </xf>
  </cellXfs>
  <cellStyles count="11">
    <cellStyle name="Hipervínculo" xfId="10" builtinId="8"/>
    <cellStyle name="Millares" xfId="1" builtinId="3"/>
    <cellStyle name="Moneda 2" xfId="4"/>
    <cellStyle name="Normal" xfId="0" builtinId="0"/>
    <cellStyle name="Normal 2" xfId="5"/>
    <cellStyle name="Normal 2 2" xfId="6"/>
    <cellStyle name="Normal 2_GASTOS DE FUNCIONAMIENTO SEP27  2012" xfId="7"/>
    <cellStyle name="Normal 3" xfId="8"/>
    <cellStyle name="Normal 4" xfId="3"/>
    <cellStyle name="Porcentaje" xfId="2" builtinId="5"/>
    <cellStyle name="Porcentual 2" xfId="9"/>
  </cellStyles>
  <dxfs count="0"/>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na015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8"/>
  <sheetViews>
    <sheetView tabSelected="1" topLeftCell="I1" workbookViewId="0">
      <pane ySplit="13" topLeftCell="A14" activePane="bottomLeft" state="frozen"/>
      <selection pane="bottomLeft" activeCell="B16" sqref="B16:Z16"/>
    </sheetView>
  </sheetViews>
  <sheetFormatPr baseColWidth="10" defaultRowHeight="15" x14ac:dyDescent="0.25"/>
  <cols>
    <col min="1" max="1" width="4.140625" customWidth="1"/>
    <col min="2" max="2" width="9.7109375" customWidth="1"/>
    <col min="3" max="3" width="18.42578125" customWidth="1"/>
    <col min="4" max="4" width="11.140625" customWidth="1"/>
    <col min="5" max="5" width="18.85546875" customWidth="1"/>
    <col min="6" max="6" width="31.85546875" customWidth="1"/>
    <col min="7" max="7" width="20" customWidth="1"/>
    <col min="8" max="8" width="17.42578125" customWidth="1"/>
    <col min="9" max="9" width="12.85546875" customWidth="1"/>
    <col min="10" max="10" width="24.85546875" customWidth="1"/>
    <col min="11" max="11" width="17.85546875" bestFit="1" customWidth="1"/>
    <col min="12" max="12" width="11.85546875" customWidth="1"/>
    <col min="13" max="13" width="14.140625" bestFit="1" customWidth="1"/>
    <col min="14" max="14" width="15.28515625" bestFit="1" customWidth="1"/>
    <col min="15" max="15" width="15.140625" bestFit="1" customWidth="1"/>
    <col min="16" max="16" width="9.5703125" customWidth="1"/>
    <col min="17" max="17" width="10.7109375" customWidth="1"/>
    <col min="18" max="18" width="12.85546875" customWidth="1"/>
    <col min="19" max="19" width="10.7109375" customWidth="1"/>
    <col min="20" max="20" width="10.7109375" bestFit="1" customWidth="1"/>
    <col min="21" max="21" width="8.140625" customWidth="1"/>
    <col min="22" max="25" width="4.28515625" customWidth="1"/>
    <col min="26" max="26" width="8.5703125" customWidth="1"/>
    <col min="254" max="254" width="4.140625" customWidth="1"/>
    <col min="255" max="255" width="8" customWidth="1"/>
    <col min="256" max="256" width="10.7109375" customWidth="1"/>
    <col min="257" max="257" width="8.140625" customWidth="1"/>
    <col min="258" max="263" width="8.42578125" customWidth="1"/>
    <col min="264" max="264" width="9.42578125" customWidth="1"/>
    <col min="265" max="265" width="71.42578125" customWidth="1"/>
    <col min="266" max="267" width="8.85546875" customWidth="1"/>
    <col min="268" max="268" width="30.7109375" customWidth="1"/>
    <col min="269" max="269" width="12.7109375" customWidth="1"/>
    <col min="270" max="270" width="11.85546875" customWidth="1"/>
    <col min="271" max="271" width="11" bestFit="1" customWidth="1"/>
    <col min="272" max="272" width="12.7109375" bestFit="1" customWidth="1"/>
    <col min="273" max="274" width="5.7109375" customWidth="1"/>
    <col min="275" max="276" width="10.7109375" customWidth="1"/>
    <col min="277" max="277" width="6.140625" customWidth="1"/>
    <col min="278" max="278" width="8.140625" customWidth="1"/>
    <col min="279" max="281" width="4.28515625" customWidth="1"/>
    <col min="282" max="282" width="6.28515625" customWidth="1"/>
    <col min="510" max="510" width="4.140625" customWidth="1"/>
    <col min="511" max="511" width="8" customWidth="1"/>
    <col min="512" max="512" width="10.7109375" customWidth="1"/>
    <col min="513" max="513" width="8.140625" customWidth="1"/>
    <col min="514" max="519" width="8.42578125" customWidth="1"/>
    <col min="520" max="520" width="9.42578125" customWidth="1"/>
    <col min="521" max="521" width="71.42578125" customWidth="1"/>
    <col min="522" max="523" width="8.85546875" customWidth="1"/>
    <col min="524" max="524" width="30.7109375" customWidth="1"/>
    <col min="525" max="525" width="12.7109375" customWidth="1"/>
    <col min="526" max="526" width="11.85546875" customWidth="1"/>
    <col min="527" max="527" width="11" bestFit="1" customWidth="1"/>
    <col min="528" max="528" width="12.7109375" bestFit="1" customWidth="1"/>
    <col min="529" max="530" width="5.7109375" customWidth="1"/>
    <col min="531" max="532" width="10.7109375" customWidth="1"/>
    <col min="533" max="533" width="6.140625" customWidth="1"/>
    <col min="534" max="534" width="8.140625" customWidth="1"/>
    <col min="535" max="537" width="4.28515625" customWidth="1"/>
    <col min="538" max="538" width="6.28515625" customWidth="1"/>
    <col min="766" max="766" width="4.140625" customWidth="1"/>
    <col min="767" max="767" width="8" customWidth="1"/>
    <col min="768" max="768" width="10.7109375" customWidth="1"/>
    <col min="769" max="769" width="8.140625" customWidth="1"/>
    <col min="770" max="775" width="8.42578125" customWidth="1"/>
    <col min="776" max="776" width="9.42578125" customWidth="1"/>
    <col min="777" max="777" width="71.42578125" customWidth="1"/>
    <col min="778" max="779" width="8.85546875" customWidth="1"/>
    <col min="780" max="780" width="30.7109375" customWidth="1"/>
    <col min="781" max="781" width="12.7109375" customWidth="1"/>
    <col min="782" max="782" width="11.85546875" customWidth="1"/>
    <col min="783" max="783" width="11" bestFit="1" customWidth="1"/>
    <col min="784" max="784" width="12.7109375" bestFit="1" customWidth="1"/>
    <col min="785" max="786" width="5.7109375" customWidth="1"/>
    <col min="787" max="788" width="10.7109375" customWidth="1"/>
    <col min="789" max="789" width="6.140625" customWidth="1"/>
    <col min="790" max="790" width="8.140625" customWidth="1"/>
    <col min="791" max="793" width="4.28515625" customWidth="1"/>
    <col min="794" max="794" width="6.28515625" customWidth="1"/>
    <col min="1022" max="1022" width="4.140625" customWidth="1"/>
    <col min="1023" max="1023" width="8" customWidth="1"/>
    <col min="1024" max="1024" width="10.7109375" customWidth="1"/>
    <col min="1025" max="1025" width="8.140625" customWidth="1"/>
    <col min="1026" max="1031" width="8.42578125" customWidth="1"/>
    <col min="1032" max="1032" width="9.42578125" customWidth="1"/>
    <col min="1033" max="1033" width="71.42578125" customWidth="1"/>
    <col min="1034" max="1035" width="8.85546875" customWidth="1"/>
    <col min="1036" max="1036" width="30.7109375" customWidth="1"/>
    <col min="1037" max="1037" width="12.7109375" customWidth="1"/>
    <col min="1038" max="1038" width="11.85546875" customWidth="1"/>
    <col min="1039" max="1039" width="11" bestFit="1" customWidth="1"/>
    <col min="1040" max="1040" width="12.7109375" bestFit="1" customWidth="1"/>
    <col min="1041" max="1042" width="5.7109375" customWidth="1"/>
    <col min="1043" max="1044" width="10.7109375" customWidth="1"/>
    <col min="1045" max="1045" width="6.140625" customWidth="1"/>
    <col min="1046" max="1046" width="8.140625" customWidth="1"/>
    <col min="1047" max="1049" width="4.28515625" customWidth="1"/>
    <col min="1050" max="1050" width="6.28515625" customWidth="1"/>
    <col min="1278" max="1278" width="4.140625" customWidth="1"/>
    <col min="1279" max="1279" width="8" customWidth="1"/>
    <col min="1280" max="1280" width="10.7109375" customWidth="1"/>
    <col min="1281" max="1281" width="8.140625" customWidth="1"/>
    <col min="1282" max="1287" width="8.42578125" customWidth="1"/>
    <col min="1288" max="1288" width="9.42578125" customWidth="1"/>
    <col min="1289" max="1289" width="71.42578125" customWidth="1"/>
    <col min="1290" max="1291" width="8.85546875" customWidth="1"/>
    <col min="1292" max="1292" width="30.7109375" customWidth="1"/>
    <col min="1293" max="1293" width="12.7109375" customWidth="1"/>
    <col min="1294" max="1294" width="11.85546875" customWidth="1"/>
    <col min="1295" max="1295" width="11" bestFit="1" customWidth="1"/>
    <col min="1296" max="1296" width="12.7109375" bestFit="1" customWidth="1"/>
    <col min="1297" max="1298" width="5.7109375" customWidth="1"/>
    <col min="1299" max="1300" width="10.7109375" customWidth="1"/>
    <col min="1301" max="1301" width="6.140625" customWidth="1"/>
    <col min="1302" max="1302" width="8.140625" customWidth="1"/>
    <col min="1303" max="1305" width="4.28515625" customWidth="1"/>
    <col min="1306" max="1306" width="6.28515625" customWidth="1"/>
    <col min="1534" max="1534" width="4.140625" customWidth="1"/>
    <col min="1535" max="1535" width="8" customWidth="1"/>
    <col min="1536" max="1536" width="10.7109375" customWidth="1"/>
    <col min="1537" max="1537" width="8.140625" customWidth="1"/>
    <col min="1538" max="1543" width="8.42578125" customWidth="1"/>
    <col min="1544" max="1544" width="9.42578125" customWidth="1"/>
    <col min="1545" max="1545" width="71.42578125" customWidth="1"/>
    <col min="1546" max="1547" width="8.85546875" customWidth="1"/>
    <col min="1548" max="1548" width="30.7109375" customWidth="1"/>
    <col min="1549" max="1549" width="12.7109375" customWidth="1"/>
    <col min="1550" max="1550" width="11.85546875" customWidth="1"/>
    <col min="1551" max="1551" width="11" bestFit="1" customWidth="1"/>
    <col min="1552" max="1552" width="12.7109375" bestFit="1" customWidth="1"/>
    <col min="1553" max="1554" width="5.7109375" customWidth="1"/>
    <col min="1555" max="1556" width="10.7109375" customWidth="1"/>
    <col min="1557" max="1557" width="6.140625" customWidth="1"/>
    <col min="1558" max="1558" width="8.140625" customWidth="1"/>
    <col min="1559" max="1561" width="4.28515625" customWidth="1"/>
    <col min="1562" max="1562" width="6.28515625" customWidth="1"/>
    <col min="1790" max="1790" width="4.140625" customWidth="1"/>
    <col min="1791" max="1791" width="8" customWidth="1"/>
    <col min="1792" max="1792" width="10.7109375" customWidth="1"/>
    <col min="1793" max="1793" width="8.140625" customWidth="1"/>
    <col min="1794" max="1799" width="8.42578125" customWidth="1"/>
    <col min="1800" max="1800" width="9.42578125" customWidth="1"/>
    <col min="1801" max="1801" width="71.42578125" customWidth="1"/>
    <col min="1802" max="1803" width="8.85546875" customWidth="1"/>
    <col min="1804" max="1804" width="30.7109375" customWidth="1"/>
    <col min="1805" max="1805" width="12.7109375" customWidth="1"/>
    <col min="1806" max="1806" width="11.85546875" customWidth="1"/>
    <col min="1807" max="1807" width="11" bestFit="1" customWidth="1"/>
    <col min="1808" max="1808" width="12.7109375" bestFit="1" customWidth="1"/>
    <col min="1809" max="1810" width="5.7109375" customWidth="1"/>
    <col min="1811" max="1812" width="10.7109375" customWidth="1"/>
    <col min="1813" max="1813" width="6.140625" customWidth="1"/>
    <col min="1814" max="1814" width="8.140625" customWidth="1"/>
    <col min="1815" max="1817" width="4.28515625" customWidth="1"/>
    <col min="1818" max="1818" width="6.28515625" customWidth="1"/>
    <col min="2046" max="2046" width="4.140625" customWidth="1"/>
    <col min="2047" max="2047" width="8" customWidth="1"/>
    <col min="2048" max="2048" width="10.7109375" customWidth="1"/>
    <col min="2049" max="2049" width="8.140625" customWidth="1"/>
    <col min="2050" max="2055" width="8.42578125" customWidth="1"/>
    <col min="2056" max="2056" width="9.42578125" customWidth="1"/>
    <col min="2057" max="2057" width="71.42578125" customWidth="1"/>
    <col min="2058" max="2059" width="8.85546875" customWidth="1"/>
    <col min="2060" max="2060" width="30.7109375" customWidth="1"/>
    <col min="2061" max="2061" width="12.7109375" customWidth="1"/>
    <col min="2062" max="2062" width="11.85546875" customWidth="1"/>
    <col min="2063" max="2063" width="11" bestFit="1" customWidth="1"/>
    <col min="2064" max="2064" width="12.7109375" bestFit="1" customWidth="1"/>
    <col min="2065" max="2066" width="5.7109375" customWidth="1"/>
    <col min="2067" max="2068" width="10.7109375" customWidth="1"/>
    <col min="2069" max="2069" width="6.140625" customWidth="1"/>
    <col min="2070" max="2070" width="8.140625" customWidth="1"/>
    <col min="2071" max="2073" width="4.28515625" customWidth="1"/>
    <col min="2074" max="2074" width="6.28515625" customWidth="1"/>
    <col min="2302" max="2302" width="4.140625" customWidth="1"/>
    <col min="2303" max="2303" width="8" customWidth="1"/>
    <col min="2304" max="2304" width="10.7109375" customWidth="1"/>
    <col min="2305" max="2305" width="8.140625" customWidth="1"/>
    <col min="2306" max="2311" width="8.42578125" customWidth="1"/>
    <col min="2312" max="2312" width="9.42578125" customWidth="1"/>
    <col min="2313" max="2313" width="71.42578125" customWidth="1"/>
    <col min="2314" max="2315" width="8.85546875" customWidth="1"/>
    <col min="2316" max="2316" width="30.7109375" customWidth="1"/>
    <col min="2317" max="2317" width="12.7109375" customWidth="1"/>
    <col min="2318" max="2318" width="11.85546875" customWidth="1"/>
    <col min="2319" max="2319" width="11" bestFit="1" customWidth="1"/>
    <col min="2320" max="2320" width="12.7109375" bestFit="1" customWidth="1"/>
    <col min="2321" max="2322" width="5.7109375" customWidth="1"/>
    <col min="2323" max="2324" width="10.7109375" customWidth="1"/>
    <col min="2325" max="2325" width="6.140625" customWidth="1"/>
    <col min="2326" max="2326" width="8.140625" customWidth="1"/>
    <col min="2327" max="2329" width="4.28515625" customWidth="1"/>
    <col min="2330" max="2330" width="6.28515625" customWidth="1"/>
    <col min="2558" max="2558" width="4.140625" customWidth="1"/>
    <col min="2559" max="2559" width="8" customWidth="1"/>
    <col min="2560" max="2560" width="10.7109375" customWidth="1"/>
    <col min="2561" max="2561" width="8.140625" customWidth="1"/>
    <col min="2562" max="2567" width="8.42578125" customWidth="1"/>
    <col min="2568" max="2568" width="9.42578125" customWidth="1"/>
    <col min="2569" max="2569" width="71.42578125" customWidth="1"/>
    <col min="2570" max="2571" width="8.85546875" customWidth="1"/>
    <col min="2572" max="2572" width="30.7109375" customWidth="1"/>
    <col min="2573" max="2573" width="12.7109375" customWidth="1"/>
    <col min="2574" max="2574" width="11.85546875" customWidth="1"/>
    <col min="2575" max="2575" width="11" bestFit="1" customWidth="1"/>
    <col min="2576" max="2576" width="12.7109375" bestFit="1" customWidth="1"/>
    <col min="2577" max="2578" width="5.7109375" customWidth="1"/>
    <col min="2579" max="2580" width="10.7109375" customWidth="1"/>
    <col min="2581" max="2581" width="6.140625" customWidth="1"/>
    <col min="2582" max="2582" width="8.140625" customWidth="1"/>
    <col min="2583" max="2585" width="4.28515625" customWidth="1"/>
    <col min="2586" max="2586" width="6.28515625" customWidth="1"/>
    <col min="2814" max="2814" width="4.140625" customWidth="1"/>
    <col min="2815" max="2815" width="8" customWidth="1"/>
    <col min="2816" max="2816" width="10.7109375" customWidth="1"/>
    <col min="2817" max="2817" width="8.140625" customWidth="1"/>
    <col min="2818" max="2823" width="8.42578125" customWidth="1"/>
    <col min="2824" max="2824" width="9.42578125" customWidth="1"/>
    <col min="2825" max="2825" width="71.42578125" customWidth="1"/>
    <col min="2826" max="2827" width="8.85546875" customWidth="1"/>
    <col min="2828" max="2828" width="30.7109375" customWidth="1"/>
    <col min="2829" max="2829" width="12.7109375" customWidth="1"/>
    <col min="2830" max="2830" width="11.85546875" customWidth="1"/>
    <col min="2831" max="2831" width="11" bestFit="1" customWidth="1"/>
    <col min="2832" max="2832" width="12.7109375" bestFit="1" customWidth="1"/>
    <col min="2833" max="2834" width="5.7109375" customWidth="1"/>
    <col min="2835" max="2836" width="10.7109375" customWidth="1"/>
    <col min="2837" max="2837" width="6.140625" customWidth="1"/>
    <col min="2838" max="2838" width="8.140625" customWidth="1"/>
    <col min="2839" max="2841" width="4.28515625" customWidth="1"/>
    <col min="2842" max="2842" width="6.28515625" customWidth="1"/>
    <col min="3070" max="3070" width="4.140625" customWidth="1"/>
    <col min="3071" max="3071" width="8" customWidth="1"/>
    <col min="3072" max="3072" width="10.7109375" customWidth="1"/>
    <col min="3073" max="3073" width="8.140625" customWidth="1"/>
    <col min="3074" max="3079" width="8.42578125" customWidth="1"/>
    <col min="3080" max="3080" width="9.42578125" customWidth="1"/>
    <col min="3081" max="3081" width="71.42578125" customWidth="1"/>
    <col min="3082" max="3083" width="8.85546875" customWidth="1"/>
    <col min="3084" max="3084" width="30.7109375" customWidth="1"/>
    <col min="3085" max="3085" width="12.7109375" customWidth="1"/>
    <col min="3086" max="3086" width="11.85546875" customWidth="1"/>
    <col min="3087" max="3087" width="11" bestFit="1" customWidth="1"/>
    <col min="3088" max="3088" width="12.7109375" bestFit="1" customWidth="1"/>
    <col min="3089" max="3090" width="5.7109375" customWidth="1"/>
    <col min="3091" max="3092" width="10.7109375" customWidth="1"/>
    <col min="3093" max="3093" width="6.140625" customWidth="1"/>
    <col min="3094" max="3094" width="8.140625" customWidth="1"/>
    <col min="3095" max="3097" width="4.28515625" customWidth="1"/>
    <col min="3098" max="3098" width="6.28515625" customWidth="1"/>
    <col min="3326" max="3326" width="4.140625" customWidth="1"/>
    <col min="3327" max="3327" width="8" customWidth="1"/>
    <col min="3328" max="3328" width="10.7109375" customWidth="1"/>
    <col min="3329" max="3329" width="8.140625" customWidth="1"/>
    <col min="3330" max="3335" width="8.42578125" customWidth="1"/>
    <col min="3336" max="3336" width="9.42578125" customWidth="1"/>
    <col min="3337" max="3337" width="71.42578125" customWidth="1"/>
    <col min="3338" max="3339" width="8.85546875" customWidth="1"/>
    <col min="3340" max="3340" width="30.7109375" customWidth="1"/>
    <col min="3341" max="3341" width="12.7109375" customWidth="1"/>
    <col min="3342" max="3342" width="11.85546875" customWidth="1"/>
    <col min="3343" max="3343" width="11" bestFit="1" customWidth="1"/>
    <col min="3344" max="3344" width="12.7109375" bestFit="1" customWidth="1"/>
    <col min="3345" max="3346" width="5.7109375" customWidth="1"/>
    <col min="3347" max="3348" width="10.7109375" customWidth="1"/>
    <col min="3349" max="3349" width="6.140625" customWidth="1"/>
    <col min="3350" max="3350" width="8.140625" customWidth="1"/>
    <col min="3351" max="3353" width="4.28515625" customWidth="1"/>
    <col min="3354" max="3354" width="6.28515625" customWidth="1"/>
    <col min="3582" max="3582" width="4.140625" customWidth="1"/>
    <col min="3583" max="3583" width="8" customWidth="1"/>
    <col min="3584" max="3584" width="10.7109375" customWidth="1"/>
    <col min="3585" max="3585" width="8.140625" customWidth="1"/>
    <col min="3586" max="3591" width="8.42578125" customWidth="1"/>
    <col min="3592" max="3592" width="9.42578125" customWidth="1"/>
    <col min="3593" max="3593" width="71.42578125" customWidth="1"/>
    <col min="3594" max="3595" width="8.85546875" customWidth="1"/>
    <col min="3596" max="3596" width="30.7109375" customWidth="1"/>
    <col min="3597" max="3597" width="12.7109375" customWidth="1"/>
    <col min="3598" max="3598" width="11.85546875" customWidth="1"/>
    <col min="3599" max="3599" width="11" bestFit="1" customWidth="1"/>
    <col min="3600" max="3600" width="12.7109375" bestFit="1" customWidth="1"/>
    <col min="3601" max="3602" width="5.7109375" customWidth="1"/>
    <col min="3603" max="3604" width="10.7109375" customWidth="1"/>
    <col min="3605" max="3605" width="6.140625" customWidth="1"/>
    <col min="3606" max="3606" width="8.140625" customWidth="1"/>
    <col min="3607" max="3609" width="4.28515625" customWidth="1"/>
    <col min="3610" max="3610" width="6.28515625" customWidth="1"/>
    <col min="3838" max="3838" width="4.140625" customWidth="1"/>
    <col min="3839" max="3839" width="8" customWidth="1"/>
    <col min="3840" max="3840" width="10.7109375" customWidth="1"/>
    <col min="3841" max="3841" width="8.140625" customWidth="1"/>
    <col min="3842" max="3847" width="8.42578125" customWidth="1"/>
    <col min="3848" max="3848" width="9.42578125" customWidth="1"/>
    <col min="3849" max="3849" width="71.42578125" customWidth="1"/>
    <col min="3850" max="3851" width="8.85546875" customWidth="1"/>
    <col min="3852" max="3852" width="30.7109375" customWidth="1"/>
    <col min="3853" max="3853" width="12.7109375" customWidth="1"/>
    <col min="3854" max="3854" width="11.85546875" customWidth="1"/>
    <col min="3855" max="3855" width="11" bestFit="1" customWidth="1"/>
    <col min="3856" max="3856" width="12.7109375" bestFit="1" customWidth="1"/>
    <col min="3857" max="3858" width="5.7109375" customWidth="1"/>
    <col min="3859" max="3860" width="10.7109375" customWidth="1"/>
    <col min="3861" max="3861" width="6.140625" customWidth="1"/>
    <col min="3862" max="3862" width="8.140625" customWidth="1"/>
    <col min="3863" max="3865" width="4.28515625" customWidth="1"/>
    <col min="3866" max="3866" width="6.28515625" customWidth="1"/>
    <col min="4094" max="4094" width="4.140625" customWidth="1"/>
    <col min="4095" max="4095" width="8" customWidth="1"/>
    <col min="4096" max="4096" width="10.7109375" customWidth="1"/>
    <col min="4097" max="4097" width="8.140625" customWidth="1"/>
    <col min="4098" max="4103" width="8.42578125" customWidth="1"/>
    <col min="4104" max="4104" width="9.42578125" customWidth="1"/>
    <col min="4105" max="4105" width="71.42578125" customWidth="1"/>
    <col min="4106" max="4107" width="8.85546875" customWidth="1"/>
    <col min="4108" max="4108" width="30.7109375" customWidth="1"/>
    <col min="4109" max="4109" width="12.7109375" customWidth="1"/>
    <col min="4110" max="4110" width="11.85546875" customWidth="1"/>
    <col min="4111" max="4111" width="11" bestFit="1" customWidth="1"/>
    <col min="4112" max="4112" width="12.7109375" bestFit="1" customWidth="1"/>
    <col min="4113" max="4114" width="5.7109375" customWidth="1"/>
    <col min="4115" max="4116" width="10.7109375" customWidth="1"/>
    <col min="4117" max="4117" width="6.140625" customWidth="1"/>
    <col min="4118" max="4118" width="8.140625" customWidth="1"/>
    <col min="4119" max="4121" width="4.28515625" customWidth="1"/>
    <col min="4122" max="4122" width="6.28515625" customWidth="1"/>
    <col min="4350" max="4350" width="4.140625" customWidth="1"/>
    <col min="4351" max="4351" width="8" customWidth="1"/>
    <col min="4352" max="4352" width="10.7109375" customWidth="1"/>
    <col min="4353" max="4353" width="8.140625" customWidth="1"/>
    <col min="4354" max="4359" width="8.42578125" customWidth="1"/>
    <col min="4360" max="4360" width="9.42578125" customWidth="1"/>
    <col min="4361" max="4361" width="71.42578125" customWidth="1"/>
    <col min="4362" max="4363" width="8.85546875" customWidth="1"/>
    <col min="4364" max="4364" width="30.7109375" customWidth="1"/>
    <col min="4365" max="4365" width="12.7109375" customWidth="1"/>
    <col min="4366" max="4366" width="11.85546875" customWidth="1"/>
    <col min="4367" max="4367" width="11" bestFit="1" customWidth="1"/>
    <col min="4368" max="4368" width="12.7109375" bestFit="1" customWidth="1"/>
    <col min="4369" max="4370" width="5.7109375" customWidth="1"/>
    <col min="4371" max="4372" width="10.7109375" customWidth="1"/>
    <col min="4373" max="4373" width="6.140625" customWidth="1"/>
    <col min="4374" max="4374" width="8.140625" customWidth="1"/>
    <col min="4375" max="4377" width="4.28515625" customWidth="1"/>
    <col min="4378" max="4378" width="6.28515625" customWidth="1"/>
    <col min="4606" max="4606" width="4.140625" customWidth="1"/>
    <col min="4607" max="4607" width="8" customWidth="1"/>
    <col min="4608" max="4608" width="10.7109375" customWidth="1"/>
    <col min="4609" max="4609" width="8.140625" customWidth="1"/>
    <col min="4610" max="4615" width="8.42578125" customWidth="1"/>
    <col min="4616" max="4616" width="9.42578125" customWidth="1"/>
    <col min="4617" max="4617" width="71.42578125" customWidth="1"/>
    <col min="4618" max="4619" width="8.85546875" customWidth="1"/>
    <col min="4620" max="4620" width="30.7109375" customWidth="1"/>
    <col min="4621" max="4621" width="12.7109375" customWidth="1"/>
    <col min="4622" max="4622" width="11.85546875" customWidth="1"/>
    <col min="4623" max="4623" width="11" bestFit="1" customWidth="1"/>
    <col min="4624" max="4624" width="12.7109375" bestFit="1" customWidth="1"/>
    <col min="4625" max="4626" width="5.7109375" customWidth="1"/>
    <col min="4627" max="4628" width="10.7109375" customWidth="1"/>
    <col min="4629" max="4629" width="6.140625" customWidth="1"/>
    <col min="4630" max="4630" width="8.140625" customWidth="1"/>
    <col min="4631" max="4633" width="4.28515625" customWidth="1"/>
    <col min="4634" max="4634" width="6.28515625" customWidth="1"/>
    <col min="4862" max="4862" width="4.140625" customWidth="1"/>
    <col min="4863" max="4863" width="8" customWidth="1"/>
    <col min="4864" max="4864" width="10.7109375" customWidth="1"/>
    <col min="4865" max="4865" width="8.140625" customWidth="1"/>
    <col min="4866" max="4871" width="8.42578125" customWidth="1"/>
    <col min="4872" max="4872" width="9.42578125" customWidth="1"/>
    <col min="4873" max="4873" width="71.42578125" customWidth="1"/>
    <col min="4874" max="4875" width="8.85546875" customWidth="1"/>
    <col min="4876" max="4876" width="30.7109375" customWidth="1"/>
    <col min="4877" max="4877" width="12.7109375" customWidth="1"/>
    <col min="4878" max="4878" width="11.85546875" customWidth="1"/>
    <col min="4879" max="4879" width="11" bestFit="1" customWidth="1"/>
    <col min="4880" max="4880" width="12.7109375" bestFit="1" customWidth="1"/>
    <col min="4881" max="4882" width="5.7109375" customWidth="1"/>
    <col min="4883" max="4884" width="10.7109375" customWidth="1"/>
    <col min="4885" max="4885" width="6.140625" customWidth="1"/>
    <col min="4886" max="4886" width="8.140625" customWidth="1"/>
    <col min="4887" max="4889" width="4.28515625" customWidth="1"/>
    <col min="4890" max="4890" width="6.28515625" customWidth="1"/>
    <col min="5118" max="5118" width="4.140625" customWidth="1"/>
    <col min="5119" max="5119" width="8" customWidth="1"/>
    <col min="5120" max="5120" width="10.7109375" customWidth="1"/>
    <col min="5121" max="5121" width="8.140625" customWidth="1"/>
    <col min="5122" max="5127" width="8.42578125" customWidth="1"/>
    <col min="5128" max="5128" width="9.42578125" customWidth="1"/>
    <col min="5129" max="5129" width="71.42578125" customWidth="1"/>
    <col min="5130" max="5131" width="8.85546875" customWidth="1"/>
    <col min="5132" max="5132" width="30.7109375" customWidth="1"/>
    <col min="5133" max="5133" width="12.7109375" customWidth="1"/>
    <col min="5134" max="5134" width="11.85546875" customWidth="1"/>
    <col min="5135" max="5135" width="11" bestFit="1" customWidth="1"/>
    <col min="5136" max="5136" width="12.7109375" bestFit="1" customWidth="1"/>
    <col min="5137" max="5138" width="5.7109375" customWidth="1"/>
    <col min="5139" max="5140" width="10.7109375" customWidth="1"/>
    <col min="5141" max="5141" width="6.140625" customWidth="1"/>
    <col min="5142" max="5142" width="8.140625" customWidth="1"/>
    <col min="5143" max="5145" width="4.28515625" customWidth="1"/>
    <col min="5146" max="5146" width="6.28515625" customWidth="1"/>
    <col min="5374" max="5374" width="4.140625" customWidth="1"/>
    <col min="5375" max="5375" width="8" customWidth="1"/>
    <col min="5376" max="5376" width="10.7109375" customWidth="1"/>
    <col min="5377" max="5377" width="8.140625" customWidth="1"/>
    <col min="5378" max="5383" width="8.42578125" customWidth="1"/>
    <col min="5384" max="5384" width="9.42578125" customWidth="1"/>
    <col min="5385" max="5385" width="71.42578125" customWidth="1"/>
    <col min="5386" max="5387" width="8.85546875" customWidth="1"/>
    <col min="5388" max="5388" width="30.7109375" customWidth="1"/>
    <col min="5389" max="5389" width="12.7109375" customWidth="1"/>
    <col min="5390" max="5390" width="11.85546875" customWidth="1"/>
    <col min="5391" max="5391" width="11" bestFit="1" customWidth="1"/>
    <col min="5392" max="5392" width="12.7109375" bestFit="1" customWidth="1"/>
    <col min="5393" max="5394" width="5.7109375" customWidth="1"/>
    <col min="5395" max="5396" width="10.7109375" customWidth="1"/>
    <col min="5397" max="5397" width="6.140625" customWidth="1"/>
    <col min="5398" max="5398" width="8.140625" customWidth="1"/>
    <col min="5399" max="5401" width="4.28515625" customWidth="1"/>
    <col min="5402" max="5402" width="6.28515625" customWidth="1"/>
    <col min="5630" max="5630" width="4.140625" customWidth="1"/>
    <col min="5631" max="5631" width="8" customWidth="1"/>
    <col min="5632" max="5632" width="10.7109375" customWidth="1"/>
    <col min="5633" max="5633" width="8.140625" customWidth="1"/>
    <col min="5634" max="5639" width="8.42578125" customWidth="1"/>
    <col min="5640" max="5640" width="9.42578125" customWidth="1"/>
    <col min="5641" max="5641" width="71.42578125" customWidth="1"/>
    <col min="5642" max="5643" width="8.85546875" customWidth="1"/>
    <col min="5644" max="5644" width="30.7109375" customWidth="1"/>
    <col min="5645" max="5645" width="12.7109375" customWidth="1"/>
    <col min="5646" max="5646" width="11.85546875" customWidth="1"/>
    <col min="5647" max="5647" width="11" bestFit="1" customWidth="1"/>
    <col min="5648" max="5648" width="12.7109375" bestFit="1" customWidth="1"/>
    <col min="5649" max="5650" width="5.7109375" customWidth="1"/>
    <col min="5651" max="5652" width="10.7109375" customWidth="1"/>
    <col min="5653" max="5653" width="6.140625" customWidth="1"/>
    <col min="5654" max="5654" width="8.140625" customWidth="1"/>
    <col min="5655" max="5657" width="4.28515625" customWidth="1"/>
    <col min="5658" max="5658" width="6.28515625" customWidth="1"/>
    <col min="5886" max="5886" width="4.140625" customWidth="1"/>
    <col min="5887" max="5887" width="8" customWidth="1"/>
    <col min="5888" max="5888" width="10.7109375" customWidth="1"/>
    <col min="5889" max="5889" width="8.140625" customWidth="1"/>
    <col min="5890" max="5895" width="8.42578125" customWidth="1"/>
    <col min="5896" max="5896" width="9.42578125" customWidth="1"/>
    <col min="5897" max="5897" width="71.42578125" customWidth="1"/>
    <col min="5898" max="5899" width="8.85546875" customWidth="1"/>
    <col min="5900" max="5900" width="30.7109375" customWidth="1"/>
    <col min="5901" max="5901" width="12.7109375" customWidth="1"/>
    <col min="5902" max="5902" width="11.85546875" customWidth="1"/>
    <col min="5903" max="5903" width="11" bestFit="1" customWidth="1"/>
    <col min="5904" max="5904" width="12.7109375" bestFit="1" customWidth="1"/>
    <col min="5905" max="5906" width="5.7109375" customWidth="1"/>
    <col min="5907" max="5908" width="10.7109375" customWidth="1"/>
    <col min="5909" max="5909" width="6.140625" customWidth="1"/>
    <col min="5910" max="5910" width="8.140625" customWidth="1"/>
    <col min="5911" max="5913" width="4.28515625" customWidth="1"/>
    <col min="5914" max="5914" width="6.28515625" customWidth="1"/>
    <col min="6142" max="6142" width="4.140625" customWidth="1"/>
    <col min="6143" max="6143" width="8" customWidth="1"/>
    <col min="6144" max="6144" width="10.7109375" customWidth="1"/>
    <col min="6145" max="6145" width="8.140625" customWidth="1"/>
    <col min="6146" max="6151" width="8.42578125" customWidth="1"/>
    <col min="6152" max="6152" width="9.42578125" customWidth="1"/>
    <col min="6153" max="6153" width="71.42578125" customWidth="1"/>
    <col min="6154" max="6155" width="8.85546875" customWidth="1"/>
    <col min="6156" max="6156" width="30.7109375" customWidth="1"/>
    <col min="6157" max="6157" width="12.7109375" customWidth="1"/>
    <col min="6158" max="6158" width="11.85546875" customWidth="1"/>
    <col min="6159" max="6159" width="11" bestFit="1" customWidth="1"/>
    <col min="6160" max="6160" width="12.7109375" bestFit="1" customWidth="1"/>
    <col min="6161" max="6162" width="5.7109375" customWidth="1"/>
    <col min="6163" max="6164" width="10.7109375" customWidth="1"/>
    <col min="6165" max="6165" width="6.140625" customWidth="1"/>
    <col min="6166" max="6166" width="8.140625" customWidth="1"/>
    <col min="6167" max="6169" width="4.28515625" customWidth="1"/>
    <col min="6170" max="6170" width="6.28515625" customWidth="1"/>
    <col min="6398" max="6398" width="4.140625" customWidth="1"/>
    <col min="6399" max="6399" width="8" customWidth="1"/>
    <col min="6400" max="6400" width="10.7109375" customWidth="1"/>
    <col min="6401" max="6401" width="8.140625" customWidth="1"/>
    <col min="6402" max="6407" width="8.42578125" customWidth="1"/>
    <col min="6408" max="6408" width="9.42578125" customWidth="1"/>
    <col min="6409" max="6409" width="71.42578125" customWidth="1"/>
    <col min="6410" max="6411" width="8.85546875" customWidth="1"/>
    <col min="6412" max="6412" width="30.7109375" customWidth="1"/>
    <col min="6413" max="6413" width="12.7109375" customWidth="1"/>
    <col min="6414" max="6414" width="11.85546875" customWidth="1"/>
    <col min="6415" max="6415" width="11" bestFit="1" customWidth="1"/>
    <col min="6416" max="6416" width="12.7109375" bestFit="1" customWidth="1"/>
    <col min="6417" max="6418" width="5.7109375" customWidth="1"/>
    <col min="6419" max="6420" width="10.7109375" customWidth="1"/>
    <col min="6421" max="6421" width="6.140625" customWidth="1"/>
    <col min="6422" max="6422" width="8.140625" customWidth="1"/>
    <col min="6423" max="6425" width="4.28515625" customWidth="1"/>
    <col min="6426" max="6426" width="6.28515625" customWidth="1"/>
    <col min="6654" max="6654" width="4.140625" customWidth="1"/>
    <col min="6655" max="6655" width="8" customWidth="1"/>
    <col min="6656" max="6656" width="10.7109375" customWidth="1"/>
    <col min="6657" max="6657" width="8.140625" customWidth="1"/>
    <col min="6658" max="6663" width="8.42578125" customWidth="1"/>
    <col min="6664" max="6664" width="9.42578125" customWidth="1"/>
    <col min="6665" max="6665" width="71.42578125" customWidth="1"/>
    <col min="6666" max="6667" width="8.85546875" customWidth="1"/>
    <col min="6668" max="6668" width="30.7109375" customWidth="1"/>
    <col min="6669" max="6669" width="12.7109375" customWidth="1"/>
    <col min="6670" max="6670" width="11.85546875" customWidth="1"/>
    <col min="6671" max="6671" width="11" bestFit="1" customWidth="1"/>
    <col min="6672" max="6672" width="12.7109375" bestFit="1" customWidth="1"/>
    <col min="6673" max="6674" width="5.7109375" customWidth="1"/>
    <col min="6675" max="6676" width="10.7109375" customWidth="1"/>
    <col min="6677" max="6677" width="6.140625" customWidth="1"/>
    <col min="6678" max="6678" width="8.140625" customWidth="1"/>
    <col min="6679" max="6681" width="4.28515625" customWidth="1"/>
    <col min="6682" max="6682" width="6.28515625" customWidth="1"/>
    <col min="6910" max="6910" width="4.140625" customWidth="1"/>
    <col min="6911" max="6911" width="8" customWidth="1"/>
    <col min="6912" max="6912" width="10.7109375" customWidth="1"/>
    <col min="6913" max="6913" width="8.140625" customWidth="1"/>
    <col min="6914" max="6919" width="8.42578125" customWidth="1"/>
    <col min="6920" max="6920" width="9.42578125" customWidth="1"/>
    <col min="6921" max="6921" width="71.42578125" customWidth="1"/>
    <col min="6922" max="6923" width="8.85546875" customWidth="1"/>
    <col min="6924" max="6924" width="30.7109375" customWidth="1"/>
    <col min="6925" max="6925" width="12.7109375" customWidth="1"/>
    <col min="6926" max="6926" width="11.85546875" customWidth="1"/>
    <col min="6927" max="6927" width="11" bestFit="1" customWidth="1"/>
    <col min="6928" max="6928" width="12.7109375" bestFit="1" customWidth="1"/>
    <col min="6929" max="6930" width="5.7109375" customWidth="1"/>
    <col min="6931" max="6932" width="10.7109375" customWidth="1"/>
    <col min="6933" max="6933" width="6.140625" customWidth="1"/>
    <col min="6934" max="6934" width="8.140625" customWidth="1"/>
    <col min="6935" max="6937" width="4.28515625" customWidth="1"/>
    <col min="6938" max="6938" width="6.28515625" customWidth="1"/>
    <col min="7166" max="7166" width="4.140625" customWidth="1"/>
    <col min="7167" max="7167" width="8" customWidth="1"/>
    <col min="7168" max="7168" width="10.7109375" customWidth="1"/>
    <col min="7169" max="7169" width="8.140625" customWidth="1"/>
    <col min="7170" max="7175" width="8.42578125" customWidth="1"/>
    <col min="7176" max="7176" width="9.42578125" customWidth="1"/>
    <col min="7177" max="7177" width="71.42578125" customWidth="1"/>
    <col min="7178" max="7179" width="8.85546875" customWidth="1"/>
    <col min="7180" max="7180" width="30.7109375" customWidth="1"/>
    <col min="7181" max="7181" width="12.7109375" customWidth="1"/>
    <col min="7182" max="7182" width="11.85546875" customWidth="1"/>
    <col min="7183" max="7183" width="11" bestFit="1" customWidth="1"/>
    <col min="7184" max="7184" width="12.7109375" bestFit="1" customWidth="1"/>
    <col min="7185" max="7186" width="5.7109375" customWidth="1"/>
    <col min="7187" max="7188" width="10.7109375" customWidth="1"/>
    <col min="7189" max="7189" width="6.140625" customWidth="1"/>
    <col min="7190" max="7190" width="8.140625" customWidth="1"/>
    <col min="7191" max="7193" width="4.28515625" customWidth="1"/>
    <col min="7194" max="7194" width="6.28515625" customWidth="1"/>
    <col min="7422" max="7422" width="4.140625" customWidth="1"/>
    <col min="7423" max="7423" width="8" customWidth="1"/>
    <col min="7424" max="7424" width="10.7109375" customWidth="1"/>
    <col min="7425" max="7425" width="8.140625" customWidth="1"/>
    <col min="7426" max="7431" width="8.42578125" customWidth="1"/>
    <col min="7432" max="7432" width="9.42578125" customWidth="1"/>
    <col min="7433" max="7433" width="71.42578125" customWidth="1"/>
    <col min="7434" max="7435" width="8.85546875" customWidth="1"/>
    <col min="7436" max="7436" width="30.7109375" customWidth="1"/>
    <col min="7437" max="7437" width="12.7109375" customWidth="1"/>
    <col min="7438" max="7438" width="11.85546875" customWidth="1"/>
    <col min="7439" max="7439" width="11" bestFit="1" customWidth="1"/>
    <col min="7440" max="7440" width="12.7109375" bestFit="1" customWidth="1"/>
    <col min="7441" max="7442" width="5.7109375" customWidth="1"/>
    <col min="7443" max="7444" width="10.7109375" customWidth="1"/>
    <col min="7445" max="7445" width="6.140625" customWidth="1"/>
    <col min="7446" max="7446" width="8.140625" customWidth="1"/>
    <col min="7447" max="7449" width="4.28515625" customWidth="1"/>
    <col min="7450" max="7450" width="6.28515625" customWidth="1"/>
    <col min="7678" max="7678" width="4.140625" customWidth="1"/>
    <col min="7679" max="7679" width="8" customWidth="1"/>
    <col min="7680" max="7680" width="10.7109375" customWidth="1"/>
    <col min="7681" max="7681" width="8.140625" customWidth="1"/>
    <col min="7682" max="7687" width="8.42578125" customWidth="1"/>
    <col min="7688" max="7688" width="9.42578125" customWidth="1"/>
    <col min="7689" max="7689" width="71.42578125" customWidth="1"/>
    <col min="7690" max="7691" width="8.85546875" customWidth="1"/>
    <col min="7692" max="7692" width="30.7109375" customWidth="1"/>
    <col min="7693" max="7693" width="12.7109375" customWidth="1"/>
    <col min="7694" max="7694" width="11.85546875" customWidth="1"/>
    <col min="7695" max="7695" width="11" bestFit="1" customWidth="1"/>
    <col min="7696" max="7696" width="12.7109375" bestFit="1" customWidth="1"/>
    <col min="7697" max="7698" width="5.7109375" customWidth="1"/>
    <col min="7699" max="7700" width="10.7109375" customWidth="1"/>
    <col min="7701" max="7701" width="6.140625" customWidth="1"/>
    <col min="7702" max="7702" width="8.140625" customWidth="1"/>
    <col min="7703" max="7705" width="4.28515625" customWidth="1"/>
    <col min="7706" max="7706" width="6.28515625" customWidth="1"/>
    <col min="7934" max="7934" width="4.140625" customWidth="1"/>
    <col min="7935" max="7935" width="8" customWidth="1"/>
    <col min="7936" max="7936" width="10.7109375" customWidth="1"/>
    <col min="7937" max="7937" width="8.140625" customWidth="1"/>
    <col min="7938" max="7943" width="8.42578125" customWidth="1"/>
    <col min="7944" max="7944" width="9.42578125" customWidth="1"/>
    <col min="7945" max="7945" width="71.42578125" customWidth="1"/>
    <col min="7946" max="7947" width="8.85546875" customWidth="1"/>
    <col min="7948" max="7948" width="30.7109375" customWidth="1"/>
    <col min="7949" max="7949" width="12.7109375" customWidth="1"/>
    <col min="7950" max="7950" width="11.85546875" customWidth="1"/>
    <col min="7951" max="7951" width="11" bestFit="1" customWidth="1"/>
    <col min="7952" max="7952" width="12.7109375" bestFit="1" customWidth="1"/>
    <col min="7953" max="7954" width="5.7109375" customWidth="1"/>
    <col min="7955" max="7956" width="10.7109375" customWidth="1"/>
    <col min="7957" max="7957" width="6.140625" customWidth="1"/>
    <col min="7958" max="7958" width="8.140625" customWidth="1"/>
    <col min="7959" max="7961" width="4.28515625" customWidth="1"/>
    <col min="7962" max="7962" width="6.28515625" customWidth="1"/>
    <col min="8190" max="8190" width="4.140625" customWidth="1"/>
    <col min="8191" max="8191" width="8" customWidth="1"/>
    <col min="8192" max="8192" width="10.7109375" customWidth="1"/>
    <col min="8193" max="8193" width="8.140625" customWidth="1"/>
    <col min="8194" max="8199" width="8.42578125" customWidth="1"/>
    <col min="8200" max="8200" width="9.42578125" customWidth="1"/>
    <col min="8201" max="8201" width="71.42578125" customWidth="1"/>
    <col min="8202" max="8203" width="8.85546875" customWidth="1"/>
    <col min="8204" max="8204" width="30.7109375" customWidth="1"/>
    <col min="8205" max="8205" width="12.7109375" customWidth="1"/>
    <col min="8206" max="8206" width="11.85546875" customWidth="1"/>
    <col min="8207" max="8207" width="11" bestFit="1" customWidth="1"/>
    <col min="8208" max="8208" width="12.7109375" bestFit="1" customWidth="1"/>
    <col min="8209" max="8210" width="5.7109375" customWidth="1"/>
    <col min="8211" max="8212" width="10.7109375" customWidth="1"/>
    <col min="8213" max="8213" width="6.140625" customWidth="1"/>
    <col min="8214" max="8214" width="8.140625" customWidth="1"/>
    <col min="8215" max="8217" width="4.28515625" customWidth="1"/>
    <col min="8218" max="8218" width="6.28515625" customWidth="1"/>
    <col min="8446" max="8446" width="4.140625" customWidth="1"/>
    <col min="8447" max="8447" width="8" customWidth="1"/>
    <col min="8448" max="8448" width="10.7109375" customWidth="1"/>
    <col min="8449" max="8449" width="8.140625" customWidth="1"/>
    <col min="8450" max="8455" width="8.42578125" customWidth="1"/>
    <col min="8456" max="8456" width="9.42578125" customWidth="1"/>
    <col min="8457" max="8457" width="71.42578125" customWidth="1"/>
    <col min="8458" max="8459" width="8.85546875" customWidth="1"/>
    <col min="8460" max="8460" width="30.7109375" customWidth="1"/>
    <col min="8461" max="8461" width="12.7109375" customWidth="1"/>
    <col min="8462" max="8462" width="11.85546875" customWidth="1"/>
    <col min="8463" max="8463" width="11" bestFit="1" customWidth="1"/>
    <col min="8464" max="8464" width="12.7109375" bestFit="1" customWidth="1"/>
    <col min="8465" max="8466" width="5.7109375" customWidth="1"/>
    <col min="8467" max="8468" width="10.7109375" customWidth="1"/>
    <col min="8469" max="8469" width="6.140625" customWidth="1"/>
    <col min="8470" max="8470" width="8.140625" customWidth="1"/>
    <col min="8471" max="8473" width="4.28515625" customWidth="1"/>
    <col min="8474" max="8474" width="6.28515625" customWidth="1"/>
    <col min="8702" max="8702" width="4.140625" customWidth="1"/>
    <col min="8703" max="8703" width="8" customWidth="1"/>
    <col min="8704" max="8704" width="10.7109375" customWidth="1"/>
    <col min="8705" max="8705" width="8.140625" customWidth="1"/>
    <col min="8706" max="8711" width="8.42578125" customWidth="1"/>
    <col min="8712" max="8712" width="9.42578125" customWidth="1"/>
    <col min="8713" max="8713" width="71.42578125" customWidth="1"/>
    <col min="8714" max="8715" width="8.85546875" customWidth="1"/>
    <col min="8716" max="8716" width="30.7109375" customWidth="1"/>
    <col min="8717" max="8717" width="12.7109375" customWidth="1"/>
    <col min="8718" max="8718" width="11.85546875" customWidth="1"/>
    <col min="8719" max="8719" width="11" bestFit="1" customWidth="1"/>
    <col min="8720" max="8720" width="12.7109375" bestFit="1" customWidth="1"/>
    <col min="8721" max="8722" width="5.7109375" customWidth="1"/>
    <col min="8723" max="8724" width="10.7109375" customWidth="1"/>
    <col min="8725" max="8725" width="6.140625" customWidth="1"/>
    <col min="8726" max="8726" width="8.140625" customWidth="1"/>
    <col min="8727" max="8729" width="4.28515625" customWidth="1"/>
    <col min="8730" max="8730" width="6.28515625" customWidth="1"/>
    <col min="8958" max="8958" width="4.140625" customWidth="1"/>
    <col min="8959" max="8959" width="8" customWidth="1"/>
    <col min="8960" max="8960" width="10.7109375" customWidth="1"/>
    <col min="8961" max="8961" width="8.140625" customWidth="1"/>
    <col min="8962" max="8967" width="8.42578125" customWidth="1"/>
    <col min="8968" max="8968" width="9.42578125" customWidth="1"/>
    <col min="8969" max="8969" width="71.42578125" customWidth="1"/>
    <col min="8970" max="8971" width="8.85546875" customWidth="1"/>
    <col min="8972" max="8972" width="30.7109375" customWidth="1"/>
    <col min="8973" max="8973" width="12.7109375" customWidth="1"/>
    <col min="8974" max="8974" width="11.85546875" customWidth="1"/>
    <col min="8975" max="8975" width="11" bestFit="1" customWidth="1"/>
    <col min="8976" max="8976" width="12.7109375" bestFit="1" customWidth="1"/>
    <col min="8977" max="8978" width="5.7109375" customWidth="1"/>
    <col min="8979" max="8980" width="10.7109375" customWidth="1"/>
    <col min="8981" max="8981" width="6.140625" customWidth="1"/>
    <col min="8982" max="8982" width="8.140625" customWidth="1"/>
    <col min="8983" max="8985" width="4.28515625" customWidth="1"/>
    <col min="8986" max="8986" width="6.28515625" customWidth="1"/>
    <col min="9214" max="9214" width="4.140625" customWidth="1"/>
    <col min="9215" max="9215" width="8" customWidth="1"/>
    <col min="9216" max="9216" width="10.7109375" customWidth="1"/>
    <col min="9217" max="9217" width="8.140625" customWidth="1"/>
    <col min="9218" max="9223" width="8.42578125" customWidth="1"/>
    <col min="9224" max="9224" width="9.42578125" customWidth="1"/>
    <col min="9225" max="9225" width="71.42578125" customWidth="1"/>
    <col min="9226" max="9227" width="8.85546875" customWidth="1"/>
    <col min="9228" max="9228" width="30.7109375" customWidth="1"/>
    <col min="9229" max="9229" width="12.7109375" customWidth="1"/>
    <col min="9230" max="9230" width="11.85546875" customWidth="1"/>
    <col min="9231" max="9231" width="11" bestFit="1" customWidth="1"/>
    <col min="9232" max="9232" width="12.7109375" bestFit="1" customWidth="1"/>
    <col min="9233" max="9234" width="5.7109375" customWidth="1"/>
    <col min="9235" max="9236" width="10.7109375" customWidth="1"/>
    <col min="9237" max="9237" width="6.140625" customWidth="1"/>
    <col min="9238" max="9238" width="8.140625" customWidth="1"/>
    <col min="9239" max="9241" width="4.28515625" customWidth="1"/>
    <col min="9242" max="9242" width="6.28515625" customWidth="1"/>
    <col min="9470" max="9470" width="4.140625" customWidth="1"/>
    <col min="9471" max="9471" width="8" customWidth="1"/>
    <col min="9472" max="9472" width="10.7109375" customWidth="1"/>
    <col min="9473" max="9473" width="8.140625" customWidth="1"/>
    <col min="9474" max="9479" width="8.42578125" customWidth="1"/>
    <col min="9480" max="9480" width="9.42578125" customWidth="1"/>
    <col min="9481" max="9481" width="71.42578125" customWidth="1"/>
    <col min="9482" max="9483" width="8.85546875" customWidth="1"/>
    <col min="9484" max="9484" width="30.7109375" customWidth="1"/>
    <col min="9485" max="9485" width="12.7109375" customWidth="1"/>
    <col min="9486" max="9486" width="11.85546875" customWidth="1"/>
    <col min="9487" max="9487" width="11" bestFit="1" customWidth="1"/>
    <col min="9488" max="9488" width="12.7109375" bestFit="1" customWidth="1"/>
    <col min="9489" max="9490" width="5.7109375" customWidth="1"/>
    <col min="9491" max="9492" width="10.7109375" customWidth="1"/>
    <col min="9493" max="9493" width="6.140625" customWidth="1"/>
    <col min="9494" max="9494" width="8.140625" customWidth="1"/>
    <col min="9495" max="9497" width="4.28515625" customWidth="1"/>
    <col min="9498" max="9498" width="6.28515625" customWidth="1"/>
    <col min="9726" max="9726" width="4.140625" customWidth="1"/>
    <col min="9727" max="9727" width="8" customWidth="1"/>
    <col min="9728" max="9728" width="10.7109375" customWidth="1"/>
    <col min="9729" max="9729" width="8.140625" customWidth="1"/>
    <col min="9730" max="9735" width="8.42578125" customWidth="1"/>
    <col min="9736" max="9736" width="9.42578125" customWidth="1"/>
    <col min="9737" max="9737" width="71.42578125" customWidth="1"/>
    <col min="9738" max="9739" width="8.85546875" customWidth="1"/>
    <col min="9740" max="9740" width="30.7109375" customWidth="1"/>
    <col min="9741" max="9741" width="12.7109375" customWidth="1"/>
    <col min="9742" max="9742" width="11.85546875" customWidth="1"/>
    <col min="9743" max="9743" width="11" bestFit="1" customWidth="1"/>
    <col min="9744" max="9744" width="12.7109375" bestFit="1" customWidth="1"/>
    <col min="9745" max="9746" width="5.7109375" customWidth="1"/>
    <col min="9747" max="9748" width="10.7109375" customWidth="1"/>
    <col min="9749" max="9749" width="6.140625" customWidth="1"/>
    <col min="9750" max="9750" width="8.140625" customWidth="1"/>
    <col min="9751" max="9753" width="4.28515625" customWidth="1"/>
    <col min="9754" max="9754" width="6.28515625" customWidth="1"/>
    <col min="9982" max="9982" width="4.140625" customWidth="1"/>
    <col min="9983" max="9983" width="8" customWidth="1"/>
    <col min="9984" max="9984" width="10.7109375" customWidth="1"/>
    <col min="9985" max="9985" width="8.140625" customWidth="1"/>
    <col min="9986" max="9991" width="8.42578125" customWidth="1"/>
    <col min="9992" max="9992" width="9.42578125" customWidth="1"/>
    <col min="9993" max="9993" width="71.42578125" customWidth="1"/>
    <col min="9994" max="9995" width="8.85546875" customWidth="1"/>
    <col min="9996" max="9996" width="30.7109375" customWidth="1"/>
    <col min="9997" max="9997" width="12.7109375" customWidth="1"/>
    <col min="9998" max="9998" width="11.85546875" customWidth="1"/>
    <col min="9999" max="9999" width="11" bestFit="1" customWidth="1"/>
    <col min="10000" max="10000" width="12.7109375" bestFit="1" customWidth="1"/>
    <col min="10001" max="10002" width="5.7109375" customWidth="1"/>
    <col min="10003" max="10004" width="10.7109375" customWidth="1"/>
    <col min="10005" max="10005" width="6.140625" customWidth="1"/>
    <col min="10006" max="10006" width="8.140625" customWidth="1"/>
    <col min="10007" max="10009" width="4.28515625" customWidth="1"/>
    <col min="10010" max="10010" width="6.28515625" customWidth="1"/>
    <col min="10238" max="10238" width="4.140625" customWidth="1"/>
    <col min="10239" max="10239" width="8" customWidth="1"/>
    <col min="10240" max="10240" width="10.7109375" customWidth="1"/>
    <col min="10241" max="10241" width="8.140625" customWidth="1"/>
    <col min="10242" max="10247" width="8.42578125" customWidth="1"/>
    <col min="10248" max="10248" width="9.42578125" customWidth="1"/>
    <col min="10249" max="10249" width="71.42578125" customWidth="1"/>
    <col min="10250" max="10251" width="8.85546875" customWidth="1"/>
    <col min="10252" max="10252" width="30.7109375" customWidth="1"/>
    <col min="10253" max="10253" width="12.7109375" customWidth="1"/>
    <col min="10254" max="10254" width="11.85546875" customWidth="1"/>
    <col min="10255" max="10255" width="11" bestFit="1" customWidth="1"/>
    <col min="10256" max="10256" width="12.7109375" bestFit="1" customWidth="1"/>
    <col min="10257" max="10258" width="5.7109375" customWidth="1"/>
    <col min="10259" max="10260" width="10.7109375" customWidth="1"/>
    <col min="10261" max="10261" width="6.140625" customWidth="1"/>
    <col min="10262" max="10262" width="8.140625" customWidth="1"/>
    <col min="10263" max="10265" width="4.28515625" customWidth="1"/>
    <col min="10266" max="10266" width="6.28515625" customWidth="1"/>
    <col min="10494" max="10494" width="4.140625" customWidth="1"/>
    <col min="10495" max="10495" width="8" customWidth="1"/>
    <col min="10496" max="10496" width="10.7109375" customWidth="1"/>
    <col min="10497" max="10497" width="8.140625" customWidth="1"/>
    <col min="10498" max="10503" width="8.42578125" customWidth="1"/>
    <col min="10504" max="10504" width="9.42578125" customWidth="1"/>
    <col min="10505" max="10505" width="71.42578125" customWidth="1"/>
    <col min="10506" max="10507" width="8.85546875" customWidth="1"/>
    <col min="10508" max="10508" width="30.7109375" customWidth="1"/>
    <col min="10509" max="10509" width="12.7109375" customWidth="1"/>
    <col min="10510" max="10510" width="11.85546875" customWidth="1"/>
    <col min="10511" max="10511" width="11" bestFit="1" customWidth="1"/>
    <col min="10512" max="10512" width="12.7109375" bestFit="1" customWidth="1"/>
    <col min="10513" max="10514" width="5.7109375" customWidth="1"/>
    <col min="10515" max="10516" width="10.7109375" customWidth="1"/>
    <col min="10517" max="10517" width="6.140625" customWidth="1"/>
    <col min="10518" max="10518" width="8.140625" customWidth="1"/>
    <col min="10519" max="10521" width="4.28515625" customWidth="1"/>
    <col min="10522" max="10522" width="6.28515625" customWidth="1"/>
    <col min="10750" max="10750" width="4.140625" customWidth="1"/>
    <col min="10751" max="10751" width="8" customWidth="1"/>
    <col min="10752" max="10752" width="10.7109375" customWidth="1"/>
    <col min="10753" max="10753" width="8.140625" customWidth="1"/>
    <col min="10754" max="10759" width="8.42578125" customWidth="1"/>
    <col min="10760" max="10760" width="9.42578125" customWidth="1"/>
    <col min="10761" max="10761" width="71.42578125" customWidth="1"/>
    <col min="10762" max="10763" width="8.85546875" customWidth="1"/>
    <col min="10764" max="10764" width="30.7109375" customWidth="1"/>
    <col min="10765" max="10765" width="12.7109375" customWidth="1"/>
    <col min="10766" max="10766" width="11.85546875" customWidth="1"/>
    <col min="10767" max="10767" width="11" bestFit="1" customWidth="1"/>
    <col min="10768" max="10768" width="12.7109375" bestFit="1" customWidth="1"/>
    <col min="10769" max="10770" width="5.7109375" customWidth="1"/>
    <col min="10771" max="10772" width="10.7109375" customWidth="1"/>
    <col min="10773" max="10773" width="6.140625" customWidth="1"/>
    <col min="10774" max="10774" width="8.140625" customWidth="1"/>
    <col min="10775" max="10777" width="4.28515625" customWidth="1"/>
    <col min="10778" max="10778" width="6.28515625" customWidth="1"/>
    <col min="11006" max="11006" width="4.140625" customWidth="1"/>
    <col min="11007" max="11007" width="8" customWidth="1"/>
    <col min="11008" max="11008" width="10.7109375" customWidth="1"/>
    <col min="11009" max="11009" width="8.140625" customWidth="1"/>
    <col min="11010" max="11015" width="8.42578125" customWidth="1"/>
    <col min="11016" max="11016" width="9.42578125" customWidth="1"/>
    <col min="11017" max="11017" width="71.42578125" customWidth="1"/>
    <col min="11018" max="11019" width="8.85546875" customWidth="1"/>
    <col min="11020" max="11020" width="30.7109375" customWidth="1"/>
    <col min="11021" max="11021" width="12.7109375" customWidth="1"/>
    <col min="11022" max="11022" width="11.85546875" customWidth="1"/>
    <col min="11023" max="11023" width="11" bestFit="1" customWidth="1"/>
    <col min="11024" max="11024" width="12.7109375" bestFit="1" customWidth="1"/>
    <col min="11025" max="11026" width="5.7109375" customWidth="1"/>
    <col min="11027" max="11028" width="10.7109375" customWidth="1"/>
    <col min="11029" max="11029" width="6.140625" customWidth="1"/>
    <col min="11030" max="11030" width="8.140625" customWidth="1"/>
    <col min="11031" max="11033" width="4.28515625" customWidth="1"/>
    <col min="11034" max="11034" width="6.28515625" customWidth="1"/>
    <col min="11262" max="11262" width="4.140625" customWidth="1"/>
    <col min="11263" max="11263" width="8" customWidth="1"/>
    <col min="11264" max="11264" width="10.7109375" customWidth="1"/>
    <col min="11265" max="11265" width="8.140625" customWidth="1"/>
    <col min="11266" max="11271" width="8.42578125" customWidth="1"/>
    <col min="11272" max="11272" width="9.42578125" customWidth="1"/>
    <col min="11273" max="11273" width="71.42578125" customWidth="1"/>
    <col min="11274" max="11275" width="8.85546875" customWidth="1"/>
    <col min="11276" max="11276" width="30.7109375" customWidth="1"/>
    <col min="11277" max="11277" width="12.7109375" customWidth="1"/>
    <col min="11278" max="11278" width="11.85546875" customWidth="1"/>
    <col min="11279" max="11279" width="11" bestFit="1" customWidth="1"/>
    <col min="11280" max="11280" width="12.7109375" bestFit="1" customWidth="1"/>
    <col min="11281" max="11282" width="5.7109375" customWidth="1"/>
    <col min="11283" max="11284" width="10.7109375" customWidth="1"/>
    <col min="11285" max="11285" width="6.140625" customWidth="1"/>
    <col min="11286" max="11286" width="8.140625" customWidth="1"/>
    <col min="11287" max="11289" width="4.28515625" customWidth="1"/>
    <col min="11290" max="11290" width="6.28515625" customWidth="1"/>
    <col min="11518" max="11518" width="4.140625" customWidth="1"/>
    <col min="11519" max="11519" width="8" customWidth="1"/>
    <col min="11520" max="11520" width="10.7109375" customWidth="1"/>
    <col min="11521" max="11521" width="8.140625" customWidth="1"/>
    <col min="11522" max="11527" width="8.42578125" customWidth="1"/>
    <col min="11528" max="11528" width="9.42578125" customWidth="1"/>
    <col min="11529" max="11529" width="71.42578125" customWidth="1"/>
    <col min="11530" max="11531" width="8.85546875" customWidth="1"/>
    <col min="11532" max="11532" width="30.7109375" customWidth="1"/>
    <col min="11533" max="11533" width="12.7109375" customWidth="1"/>
    <col min="11534" max="11534" width="11.85546875" customWidth="1"/>
    <col min="11535" max="11535" width="11" bestFit="1" customWidth="1"/>
    <col min="11536" max="11536" width="12.7109375" bestFit="1" customWidth="1"/>
    <col min="11537" max="11538" width="5.7109375" customWidth="1"/>
    <col min="11539" max="11540" width="10.7109375" customWidth="1"/>
    <col min="11541" max="11541" width="6.140625" customWidth="1"/>
    <col min="11542" max="11542" width="8.140625" customWidth="1"/>
    <col min="11543" max="11545" width="4.28515625" customWidth="1"/>
    <col min="11546" max="11546" width="6.28515625" customWidth="1"/>
    <col min="11774" max="11774" width="4.140625" customWidth="1"/>
    <col min="11775" max="11775" width="8" customWidth="1"/>
    <col min="11776" max="11776" width="10.7109375" customWidth="1"/>
    <col min="11777" max="11777" width="8.140625" customWidth="1"/>
    <col min="11778" max="11783" width="8.42578125" customWidth="1"/>
    <col min="11784" max="11784" width="9.42578125" customWidth="1"/>
    <col min="11785" max="11785" width="71.42578125" customWidth="1"/>
    <col min="11786" max="11787" width="8.85546875" customWidth="1"/>
    <col min="11788" max="11788" width="30.7109375" customWidth="1"/>
    <col min="11789" max="11789" width="12.7109375" customWidth="1"/>
    <col min="11790" max="11790" width="11.85546875" customWidth="1"/>
    <col min="11791" max="11791" width="11" bestFit="1" customWidth="1"/>
    <col min="11792" max="11792" width="12.7109375" bestFit="1" customWidth="1"/>
    <col min="11793" max="11794" width="5.7109375" customWidth="1"/>
    <col min="11795" max="11796" width="10.7109375" customWidth="1"/>
    <col min="11797" max="11797" width="6.140625" customWidth="1"/>
    <col min="11798" max="11798" width="8.140625" customWidth="1"/>
    <col min="11799" max="11801" width="4.28515625" customWidth="1"/>
    <col min="11802" max="11802" width="6.28515625" customWidth="1"/>
    <col min="12030" max="12030" width="4.140625" customWidth="1"/>
    <col min="12031" max="12031" width="8" customWidth="1"/>
    <col min="12032" max="12032" width="10.7109375" customWidth="1"/>
    <col min="12033" max="12033" width="8.140625" customWidth="1"/>
    <col min="12034" max="12039" width="8.42578125" customWidth="1"/>
    <col min="12040" max="12040" width="9.42578125" customWidth="1"/>
    <col min="12041" max="12041" width="71.42578125" customWidth="1"/>
    <col min="12042" max="12043" width="8.85546875" customWidth="1"/>
    <col min="12044" max="12044" width="30.7109375" customWidth="1"/>
    <col min="12045" max="12045" width="12.7109375" customWidth="1"/>
    <col min="12046" max="12046" width="11.85546875" customWidth="1"/>
    <col min="12047" max="12047" width="11" bestFit="1" customWidth="1"/>
    <col min="12048" max="12048" width="12.7109375" bestFit="1" customWidth="1"/>
    <col min="12049" max="12050" width="5.7109375" customWidth="1"/>
    <col min="12051" max="12052" width="10.7109375" customWidth="1"/>
    <col min="12053" max="12053" width="6.140625" customWidth="1"/>
    <col min="12054" max="12054" width="8.140625" customWidth="1"/>
    <col min="12055" max="12057" width="4.28515625" customWidth="1"/>
    <col min="12058" max="12058" width="6.28515625" customWidth="1"/>
    <col min="12286" max="12286" width="4.140625" customWidth="1"/>
    <col min="12287" max="12287" width="8" customWidth="1"/>
    <col min="12288" max="12288" width="10.7109375" customWidth="1"/>
    <col min="12289" max="12289" width="8.140625" customWidth="1"/>
    <col min="12290" max="12295" width="8.42578125" customWidth="1"/>
    <col min="12296" max="12296" width="9.42578125" customWidth="1"/>
    <col min="12297" max="12297" width="71.42578125" customWidth="1"/>
    <col min="12298" max="12299" width="8.85546875" customWidth="1"/>
    <col min="12300" max="12300" width="30.7109375" customWidth="1"/>
    <col min="12301" max="12301" width="12.7109375" customWidth="1"/>
    <col min="12302" max="12302" width="11.85546875" customWidth="1"/>
    <col min="12303" max="12303" width="11" bestFit="1" customWidth="1"/>
    <col min="12304" max="12304" width="12.7109375" bestFit="1" customWidth="1"/>
    <col min="12305" max="12306" width="5.7109375" customWidth="1"/>
    <col min="12307" max="12308" width="10.7109375" customWidth="1"/>
    <col min="12309" max="12309" width="6.140625" customWidth="1"/>
    <col min="12310" max="12310" width="8.140625" customWidth="1"/>
    <col min="12311" max="12313" width="4.28515625" customWidth="1"/>
    <col min="12314" max="12314" width="6.28515625" customWidth="1"/>
    <col min="12542" max="12542" width="4.140625" customWidth="1"/>
    <col min="12543" max="12543" width="8" customWidth="1"/>
    <col min="12544" max="12544" width="10.7109375" customWidth="1"/>
    <col min="12545" max="12545" width="8.140625" customWidth="1"/>
    <col min="12546" max="12551" width="8.42578125" customWidth="1"/>
    <col min="12552" max="12552" width="9.42578125" customWidth="1"/>
    <col min="12553" max="12553" width="71.42578125" customWidth="1"/>
    <col min="12554" max="12555" width="8.85546875" customWidth="1"/>
    <col min="12556" max="12556" width="30.7109375" customWidth="1"/>
    <col min="12557" max="12557" width="12.7109375" customWidth="1"/>
    <col min="12558" max="12558" width="11.85546875" customWidth="1"/>
    <col min="12559" max="12559" width="11" bestFit="1" customWidth="1"/>
    <col min="12560" max="12560" width="12.7109375" bestFit="1" customWidth="1"/>
    <col min="12561" max="12562" width="5.7109375" customWidth="1"/>
    <col min="12563" max="12564" width="10.7109375" customWidth="1"/>
    <col min="12565" max="12565" width="6.140625" customWidth="1"/>
    <col min="12566" max="12566" width="8.140625" customWidth="1"/>
    <col min="12567" max="12569" width="4.28515625" customWidth="1"/>
    <col min="12570" max="12570" width="6.28515625" customWidth="1"/>
    <col min="12798" max="12798" width="4.140625" customWidth="1"/>
    <col min="12799" max="12799" width="8" customWidth="1"/>
    <col min="12800" max="12800" width="10.7109375" customWidth="1"/>
    <col min="12801" max="12801" width="8.140625" customWidth="1"/>
    <col min="12802" max="12807" width="8.42578125" customWidth="1"/>
    <col min="12808" max="12808" width="9.42578125" customWidth="1"/>
    <col min="12809" max="12809" width="71.42578125" customWidth="1"/>
    <col min="12810" max="12811" width="8.85546875" customWidth="1"/>
    <col min="12812" max="12812" width="30.7109375" customWidth="1"/>
    <col min="12813" max="12813" width="12.7109375" customWidth="1"/>
    <col min="12814" max="12814" width="11.85546875" customWidth="1"/>
    <col min="12815" max="12815" width="11" bestFit="1" customWidth="1"/>
    <col min="12816" max="12816" width="12.7109375" bestFit="1" customWidth="1"/>
    <col min="12817" max="12818" width="5.7109375" customWidth="1"/>
    <col min="12819" max="12820" width="10.7109375" customWidth="1"/>
    <col min="12821" max="12821" width="6.140625" customWidth="1"/>
    <col min="12822" max="12822" width="8.140625" customWidth="1"/>
    <col min="12823" max="12825" width="4.28515625" customWidth="1"/>
    <col min="12826" max="12826" width="6.28515625" customWidth="1"/>
    <col min="13054" max="13054" width="4.140625" customWidth="1"/>
    <col min="13055" max="13055" width="8" customWidth="1"/>
    <col min="13056" max="13056" width="10.7109375" customWidth="1"/>
    <col min="13057" max="13057" width="8.140625" customWidth="1"/>
    <col min="13058" max="13063" width="8.42578125" customWidth="1"/>
    <col min="13064" max="13064" width="9.42578125" customWidth="1"/>
    <col min="13065" max="13065" width="71.42578125" customWidth="1"/>
    <col min="13066" max="13067" width="8.85546875" customWidth="1"/>
    <col min="13068" max="13068" width="30.7109375" customWidth="1"/>
    <col min="13069" max="13069" width="12.7109375" customWidth="1"/>
    <col min="13070" max="13070" width="11.85546875" customWidth="1"/>
    <col min="13071" max="13071" width="11" bestFit="1" customWidth="1"/>
    <col min="13072" max="13072" width="12.7109375" bestFit="1" customWidth="1"/>
    <col min="13073" max="13074" width="5.7109375" customWidth="1"/>
    <col min="13075" max="13076" width="10.7109375" customWidth="1"/>
    <col min="13077" max="13077" width="6.140625" customWidth="1"/>
    <col min="13078" max="13078" width="8.140625" customWidth="1"/>
    <col min="13079" max="13081" width="4.28515625" customWidth="1"/>
    <col min="13082" max="13082" width="6.28515625" customWidth="1"/>
    <col min="13310" max="13310" width="4.140625" customWidth="1"/>
    <col min="13311" max="13311" width="8" customWidth="1"/>
    <col min="13312" max="13312" width="10.7109375" customWidth="1"/>
    <col min="13313" max="13313" width="8.140625" customWidth="1"/>
    <col min="13314" max="13319" width="8.42578125" customWidth="1"/>
    <col min="13320" max="13320" width="9.42578125" customWidth="1"/>
    <col min="13321" max="13321" width="71.42578125" customWidth="1"/>
    <col min="13322" max="13323" width="8.85546875" customWidth="1"/>
    <col min="13324" max="13324" width="30.7109375" customWidth="1"/>
    <col min="13325" max="13325" width="12.7109375" customWidth="1"/>
    <col min="13326" max="13326" width="11.85546875" customWidth="1"/>
    <col min="13327" max="13327" width="11" bestFit="1" customWidth="1"/>
    <col min="13328" max="13328" width="12.7109375" bestFit="1" customWidth="1"/>
    <col min="13329" max="13330" width="5.7109375" customWidth="1"/>
    <col min="13331" max="13332" width="10.7109375" customWidth="1"/>
    <col min="13333" max="13333" width="6.140625" customWidth="1"/>
    <col min="13334" max="13334" width="8.140625" customWidth="1"/>
    <col min="13335" max="13337" width="4.28515625" customWidth="1"/>
    <col min="13338" max="13338" width="6.28515625" customWidth="1"/>
    <col min="13566" max="13566" width="4.140625" customWidth="1"/>
    <col min="13567" max="13567" width="8" customWidth="1"/>
    <col min="13568" max="13568" width="10.7109375" customWidth="1"/>
    <col min="13569" max="13569" width="8.140625" customWidth="1"/>
    <col min="13570" max="13575" width="8.42578125" customWidth="1"/>
    <col min="13576" max="13576" width="9.42578125" customWidth="1"/>
    <col min="13577" max="13577" width="71.42578125" customWidth="1"/>
    <col min="13578" max="13579" width="8.85546875" customWidth="1"/>
    <col min="13580" max="13580" width="30.7109375" customWidth="1"/>
    <col min="13581" max="13581" width="12.7109375" customWidth="1"/>
    <col min="13582" max="13582" width="11.85546875" customWidth="1"/>
    <col min="13583" max="13583" width="11" bestFit="1" customWidth="1"/>
    <col min="13584" max="13584" width="12.7109375" bestFit="1" customWidth="1"/>
    <col min="13585" max="13586" width="5.7109375" customWidth="1"/>
    <col min="13587" max="13588" width="10.7109375" customWidth="1"/>
    <col min="13589" max="13589" width="6.140625" customWidth="1"/>
    <col min="13590" max="13590" width="8.140625" customWidth="1"/>
    <col min="13591" max="13593" width="4.28515625" customWidth="1"/>
    <col min="13594" max="13594" width="6.28515625" customWidth="1"/>
    <col min="13822" max="13822" width="4.140625" customWidth="1"/>
    <col min="13823" max="13823" width="8" customWidth="1"/>
    <col min="13824" max="13824" width="10.7109375" customWidth="1"/>
    <col min="13825" max="13825" width="8.140625" customWidth="1"/>
    <col min="13826" max="13831" width="8.42578125" customWidth="1"/>
    <col min="13832" max="13832" width="9.42578125" customWidth="1"/>
    <col min="13833" max="13833" width="71.42578125" customWidth="1"/>
    <col min="13834" max="13835" width="8.85546875" customWidth="1"/>
    <col min="13836" max="13836" width="30.7109375" customWidth="1"/>
    <col min="13837" max="13837" width="12.7109375" customWidth="1"/>
    <col min="13838" max="13838" width="11.85546875" customWidth="1"/>
    <col min="13839" max="13839" width="11" bestFit="1" customWidth="1"/>
    <col min="13840" max="13840" width="12.7109375" bestFit="1" customWidth="1"/>
    <col min="13841" max="13842" width="5.7109375" customWidth="1"/>
    <col min="13843" max="13844" width="10.7109375" customWidth="1"/>
    <col min="13845" max="13845" width="6.140625" customWidth="1"/>
    <col min="13846" max="13846" width="8.140625" customWidth="1"/>
    <col min="13847" max="13849" width="4.28515625" customWidth="1"/>
    <col min="13850" max="13850" width="6.28515625" customWidth="1"/>
    <col min="14078" max="14078" width="4.140625" customWidth="1"/>
    <col min="14079" max="14079" width="8" customWidth="1"/>
    <col min="14080" max="14080" width="10.7109375" customWidth="1"/>
    <col min="14081" max="14081" width="8.140625" customWidth="1"/>
    <col min="14082" max="14087" width="8.42578125" customWidth="1"/>
    <col min="14088" max="14088" width="9.42578125" customWidth="1"/>
    <col min="14089" max="14089" width="71.42578125" customWidth="1"/>
    <col min="14090" max="14091" width="8.85546875" customWidth="1"/>
    <col min="14092" max="14092" width="30.7109375" customWidth="1"/>
    <col min="14093" max="14093" width="12.7109375" customWidth="1"/>
    <col min="14094" max="14094" width="11.85546875" customWidth="1"/>
    <col min="14095" max="14095" width="11" bestFit="1" customWidth="1"/>
    <col min="14096" max="14096" width="12.7109375" bestFit="1" customWidth="1"/>
    <col min="14097" max="14098" width="5.7109375" customWidth="1"/>
    <col min="14099" max="14100" width="10.7109375" customWidth="1"/>
    <col min="14101" max="14101" width="6.140625" customWidth="1"/>
    <col min="14102" max="14102" width="8.140625" customWidth="1"/>
    <col min="14103" max="14105" width="4.28515625" customWidth="1"/>
    <col min="14106" max="14106" width="6.28515625" customWidth="1"/>
    <col min="14334" max="14334" width="4.140625" customWidth="1"/>
    <col min="14335" max="14335" width="8" customWidth="1"/>
    <col min="14336" max="14336" width="10.7109375" customWidth="1"/>
    <col min="14337" max="14337" width="8.140625" customWidth="1"/>
    <col min="14338" max="14343" width="8.42578125" customWidth="1"/>
    <col min="14344" max="14344" width="9.42578125" customWidth="1"/>
    <col min="14345" max="14345" width="71.42578125" customWidth="1"/>
    <col min="14346" max="14347" width="8.85546875" customWidth="1"/>
    <col min="14348" max="14348" width="30.7109375" customWidth="1"/>
    <col min="14349" max="14349" width="12.7109375" customWidth="1"/>
    <col min="14350" max="14350" width="11.85546875" customWidth="1"/>
    <col min="14351" max="14351" width="11" bestFit="1" customWidth="1"/>
    <col min="14352" max="14352" width="12.7109375" bestFit="1" customWidth="1"/>
    <col min="14353" max="14354" width="5.7109375" customWidth="1"/>
    <col min="14355" max="14356" width="10.7109375" customWidth="1"/>
    <col min="14357" max="14357" width="6.140625" customWidth="1"/>
    <col min="14358" max="14358" width="8.140625" customWidth="1"/>
    <col min="14359" max="14361" width="4.28515625" customWidth="1"/>
    <col min="14362" max="14362" width="6.28515625" customWidth="1"/>
    <col min="14590" max="14590" width="4.140625" customWidth="1"/>
    <col min="14591" max="14591" width="8" customWidth="1"/>
    <col min="14592" max="14592" width="10.7109375" customWidth="1"/>
    <col min="14593" max="14593" width="8.140625" customWidth="1"/>
    <col min="14594" max="14599" width="8.42578125" customWidth="1"/>
    <col min="14600" max="14600" width="9.42578125" customWidth="1"/>
    <col min="14601" max="14601" width="71.42578125" customWidth="1"/>
    <col min="14602" max="14603" width="8.85546875" customWidth="1"/>
    <col min="14604" max="14604" width="30.7109375" customWidth="1"/>
    <col min="14605" max="14605" width="12.7109375" customWidth="1"/>
    <col min="14606" max="14606" width="11.85546875" customWidth="1"/>
    <col min="14607" max="14607" width="11" bestFit="1" customWidth="1"/>
    <col min="14608" max="14608" width="12.7109375" bestFit="1" customWidth="1"/>
    <col min="14609" max="14610" width="5.7109375" customWidth="1"/>
    <col min="14611" max="14612" width="10.7109375" customWidth="1"/>
    <col min="14613" max="14613" width="6.140625" customWidth="1"/>
    <col min="14614" max="14614" width="8.140625" customWidth="1"/>
    <col min="14615" max="14617" width="4.28515625" customWidth="1"/>
    <col min="14618" max="14618" width="6.28515625" customWidth="1"/>
    <col min="14846" max="14846" width="4.140625" customWidth="1"/>
    <col min="14847" max="14847" width="8" customWidth="1"/>
    <col min="14848" max="14848" width="10.7109375" customWidth="1"/>
    <col min="14849" max="14849" width="8.140625" customWidth="1"/>
    <col min="14850" max="14855" width="8.42578125" customWidth="1"/>
    <col min="14856" max="14856" width="9.42578125" customWidth="1"/>
    <col min="14857" max="14857" width="71.42578125" customWidth="1"/>
    <col min="14858" max="14859" width="8.85546875" customWidth="1"/>
    <col min="14860" max="14860" width="30.7109375" customWidth="1"/>
    <col min="14861" max="14861" width="12.7109375" customWidth="1"/>
    <col min="14862" max="14862" width="11.85546875" customWidth="1"/>
    <col min="14863" max="14863" width="11" bestFit="1" customWidth="1"/>
    <col min="14864" max="14864" width="12.7109375" bestFit="1" customWidth="1"/>
    <col min="14865" max="14866" width="5.7109375" customWidth="1"/>
    <col min="14867" max="14868" width="10.7109375" customWidth="1"/>
    <col min="14869" max="14869" width="6.140625" customWidth="1"/>
    <col min="14870" max="14870" width="8.140625" customWidth="1"/>
    <col min="14871" max="14873" width="4.28515625" customWidth="1"/>
    <col min="14874" max="14874" width="6.28515625" customWidth="1"/>
    <col min="15102" max="15102" width="4.140625" customWidth="1"/>
    <col min="15103" max="15103" width="8" customWidth="1"/>
    <col min="15104" max="15104" width="10.7109375" customWidth="1"/>
    <col min="15105" max="15105" width="8.140625" customWidth="1"/>
    <col min="15106" max="15111" width="8.42578125" customWidth="1"/>
    <col min="15112" max="15112" width="9.42578125" customWidth="1"/>
    <col min="15113" max="15113" width="71.42578125" customWidth="1"/>
    <col min="15114" max="15115" width="8.85546875" customWidth="1"/>
    <col min="15116" max="15116" width="30.7109375" customWidth="1"/>
    <col min="15117" max="15117" width="12.7109375" customWidth="1"/>
    <col min="15118" max="15118" width="11.85546875" customWidth="1"/>
    <col min="15119" max="15119" width="11" bestFit="1" customWidth="1"/>
    <col min="15120" max="15120" width="12.7109375" bestFit="1" customWidth="1"/>
    <col min="15121" max="15122" width="5.7109375" customWidth="1"/>
    <col min="15123" max="15124" width="10.7109375" customWidth="1"/>
    <col min="15125" max="15125" width="6.140625" customWidth="1"/>
    <col min="15126" max="15126" width="8.140625" customWidth="1"/>
    <col min="15127" max="15129" width="4.28515625" customWidth="1"/>
    <col min="15130" max="15130" width="6.28515625" customWidth="1"/>
    <col min="15358" max="15358" width="4.140625" customWidth="1"/>
    <col min="15359" max="15359" width="8" customWidth="1"/>
    <col min="15360" max="15360" width="10.7109375" customWidth="1"/>
    <col min="15361" max="15361" width="8.140625" customWidth="1"/>
    <col min="15362" max="15367" width="8.42578125" customWidth="1"/>
    <col min="15368" max="15368" width="9.42578125" customWidth="1"/>
    <col min="15369" max="15369" width="71.42578125" customWidth="1"/>
    <col min="15370" max="15371" width="8.85546875" customWidth="1"/>
    <col min="15372" max="15372" width="30.7109375" customWidth="1"/>
    <col min="15373" max="15373" width="12.7109375" customWidth="1"/>
    <col min="15374" max="15374" width="11.85546875" customWidth="1"/>
    <col min="15375" max="15375" width="11" bestFit="1" customWidth="1"/>
    <col min="15376" max="15376" width="12.7109375" bestFit="1" customWidth="1"/>
    <col min="15377" max="15378" width="5.7109375" customWidth="1"/>
    <col min="15379" max="15380" width="10.7109375" customWidth="1"/>
    <col min="15381" max="15381" width="6.140625" customWidth="1"/>
    <col min="15382" max="15382" width="8.140625" customWidth="1"/>
    <col min="15383" max="15385" width="4.28515625" customWidth="1"/>
    <col min="15386" max="15386" width="6.28515625" customWidth="1"/>
    <col min="15614" max="15614" width="4.140625" customWidth="1"/>
    <col min="15615" max="15615" width="8" customWidth="1"/>
    <col min="15616" max="15616" width="10.7109375" customWidth="1"/>
    <col min="15617" max="15617" width="8.140625" customWidth="1"/>
    <col min="15618" max="15623" width="8.42578125" customWidth="1"/>
    <col min="15624" max="15624" width="9.42578125" customWidth="1"/>
    <col min="15625" max="15625" width="71.42578125" customWidth="1"/>
    <col min="15626" max="15627" width="8.85546875" customWidth="1"/>
    <col min="15628" max="15628" width="30.7109375" customWidth="1"/>
    <col min="15629" max="15629" width="12.7109375" customWidth="1"/>
    <col min="15630" max="15630" width="11.85546875" customWidth="1"/>
    <col min="15631" max="15631" width="11" bestFit="1" customWidth="1"/>
    <col min="15632" max="15632" width="12.7109375" bestFit="1" customWidth="1"/>
    <col min="15633" max="15634" width="5.7109375" customWidth="1"/>
    <col min="15635" max="15636" width="10.7109375" customWidth="1"/>
    <col min="15637" max="15637" width="6.140625" customWidth="1"/>
    <col min="15638" max="15638" width="8.140625" customWidth="1"/>
    <col min="15639" max="15641" width="4.28515625" customWidth="1"/>
    <col min="15642" max="15642" width="6.28515625" customWidth="1"/>
    <col min="15870" max="15870" width="4.140625" customWidth="1"/>
    <col min="15871" max="15871" width="8" customWidth="1"/>
    <col min="15872" max="15872" width="10.7109375" customWidth="1"/>
    <col min="15873" max="15873" width="8.140625" customWidth="1"/>
    <col min="15874" max="15879" width="8.42578125" customWidth="1"/>
    <col min="15880" max="15880" width="9.42578125" customWidth="1"/>
    <col min="15881" max="15881" width="71.42578125" customWidth="1"/>
    <col min="15882" max="15883" width="8.85546875" customWidth="1"/>
    <col min="15884" max="15884" width="30.7109375" customWidth="1"/>
    <col min="15885" max="15885" width="12.7109375" customWidth="1"/>
    <col min="15886" max="15886" width="11.85546875" customWidth="1"/>
    <col min="15887" max="15887" width="11" bestFit="1" customWidth="1"/>
    <col min="15888" max="15888" width="12.7109375" bestFit="1" customWidth="1"/>
    <col min="15889" max="15890" width="5.7109375" customWidth="1"/>
    <col min="15891" max="15892" width="10.7109375" customWidth="1"/>
    <col min="15893" max="15893" width="6.140625" customWidth="1"/>
    <col min="15894" max="15894" width="8.140625" customWidth="1"/>
    <col min="15895" max="15897" width="4.28515625" customWidth="1"/>
    <col min="15898" max="15898" width="6.28515625" customWidth="1"/>
    <col min="16126" max="16126" width="4.140625" customWidth="1"/>
    <col min="16127" max="16127" width="8" customWidth="1"/>
    <col min="16128" max="16128" width="10.7109375" customWidth="1"/>
    <col min="16129" max="16129" width="8.140625" customWidth="1"/>
    <col min="16130" max="16135" width="8.42578125" customWidth="1"/>
    <col min="16136" max="16136" width="9.42578125" customWidth="1"/>
    <col min="16137" max="16137" width="71.42578125" customWidth="1"/>
    <col min="16138" max="16139" width="8.85546875" customWidth="1"/>
    <col min="16140" max="16140" width="30.7109375" customWidth="1"/>
    <col min="16141" max="16141" width="12.7109375" customWidth="1"/>
    <col min="16142" max="16142" width="11.85546875" customWidth="1"/>
    <col min="16143" max="16143" width="11" bestFit="1" customWidth="1"/>
    <col min="16144" max="16144" width="12.7109375" bestFit="1" customWidth="1"/>
    <col min="16145" max="16146" width="5.7109375" customWidth="1"/>
    <col min="16147" max="16148" width="10.7109375" customWidth="1"/>
    <col min="16149" max="16149" width="6.140625" customWidth="1"/>
    <col min="16150" max="16150" width="8.140625" customWidth="1"/>
    <col min="16151" max="16153" width="4.28515625" customWidth="1"/>
    <col min="16154" max="16154" width="6.28515625" customWidth="1"/>
  </cols>
  <sheetData>
    <row r="1" spans="1:26" s="2" customFormat="1" ht="4.5" customHeight="1" thickBot="1" x14ac:dyDescent="0.3">
      <c r="A1" s="1"/>
      <c r="K1" s="3"/>
      <c r="L1" s="4"/>
      <c r="M1" s="4"/>
      <c r="N1" s="4"/>
    </row>
    <row r="2" spans="1:26" s="2" customFormat="1" ht="18.75" thickBot="1" x14ac:dyDescent="0.3">
      <c r="A2" s="1"/>
      <c r="B2" s="221" t="s">
        <v>167</v>
      </c>
      <c r="C2" s="222"/>
      <c r="D2" s="222"/>
      <c r="E2" s="222"/>
      <c r="F2" s="222"/>
      <c r="G2" s="222"/>
      <c r="H2" s="222"/>
      <c r="I2" s="222"/>
      <c r="J2" s="222"/>
      <c r="K2" s="222"/>
      <c r="L2" s="222"/>
      <c r="M2" s="222"/>
      <c r="N2" s="223"/>
      <c r="O2" s="222"/>
      <c r="P2" s="222"/>
      <c r="Q2" s="222"/>
      <c r="R2" s="222"/>
      <c r="S2" s="222"/>
      <c r="T2" s="222"/>
      <c r="U2" s="222"/>
      <c r="V2" s="222"/>
      <c r="W2" s="222"/>
      <c r="X2" s="222"/>
      <c r="Y2" s="222"/>
      <c r="Z2" s="224"/>
    </row>
    <row r="3" spans="1:26" s="2" customFormat="1" ht="18.75" thickBot="1" x14ac:dyDescent="0.3">
      <c r="A3" s="1"/>
      <c r="B3" s="225" t="s">
        <v>172</v>
      </c>
      <c r="C3" s="226"/>
      <c r="D3" s="226"/>
      <c r="E3" s="226"/>
      <c r="F3" s="226"/>
      <c r="G3" s="226"/>
      <c r="H3" s="226"/>
      <c r="I3" s="226"/>
      <c r="J3" s="226"/>
      <c r="K3" s="227"/>
      <c r="L3" s="227"/>
      <c r="M3" s="227"/>
      <c r="N3" s="228"/>
      <c r="O3" s="227"/>
      <c r="P3" s="227"/>
      <c r="Q3" s="227"/>
      <c r="R3" s="227"/>
      <c r="S3" s="227"/>
      <c r="T3" s="227"/>
      <c r="U3" s="227"/>
      <c r="V3" s="227"/>
      <c r="W3" s="227"/>
      <c r="X3" s="227"/>
      <c r="Y3" s="227"/>
      <c r="Z3" s="229"/>
    </row>
    <row r="4" spans="1:26" s="2" customFormat="1" ht="15.75" customHeight="1" thickBot="1" x14ac:dyDescent="0.3">
      <c r="A4" s="1"/>
      <c r="B4" s="269" t="s">
        <v>0</v>
      </c>
      <c r="C4" s="270"/>
      <c r="D4" s="271"/>
      <c r="E4" s="267" t="s">
        <v>543</v>
      </c>
      <c r="F4" s="268"/>
      <c r="G4" s="269" t="s">
        <v>1</v>
      </c>
      <c r="H4" s="270"/>
      <c r="I4" s="267" t="s">
        <v>545</v>
      </c>
      <c r="J4" s="268"/>
      <c r="K4" s="273"/>
      <c r="L4" s="274"/>
      <c r="M4" s="274"/>
      <c r="N4" s="274"/>
      <c r="O4" s="275"/>
      <c r="P4" s="230" t="s">
        <v>2</v>
      </c>
      <c r="Q4" s="231"/>
      <c r="R4" s="231"/>
      <c r="S4" s="231"/>
      <c r="T4" s="231"/>
      <c r="U4" s="231"/>
      <c r="V4" s="231"/>
      <c r="W4" s="231"/>
      <c r="X4" s="231"/>
      <c r="Y4" s="231"/>
      <c r="Z4" s="232"/>
    </row>
    <row r="5" spans="1:26" s="2" customFormat="1" ht="13.5" customHeight="1" thickBot="1" x14ac:dyDescent="0.3">
      <c r="A5" s="1"/>
      <c r="B5" s="269" t="s">
        <v>3</v>
      </c>
      <c r="C5" s="270"/>
      <c r="D5" s="271"/>
      <c r="E5" s="267">
        <v>33594578237</v>
      </c>
      <c r="F5" s="268"/>
      <c r="G5" s="269" t="s">
        <v>4</v>
      </c>
      <c r="H5" s="270"/>
      <c r="I5" s="242">
        <v>1348250000</v>
      </c>
      <c r="J5" s="244"/>
      <c r="K5" s="276"/>
      <c r="L5" s="277"/>
      <c r="M5" s="277"/>
      <c r="N5" s="277"/>
      <c r="O5" s="278"/>
      <c r="P5" s="238" t="s">
        <v>541</v>
      </c>
      <c r="Q5" s="239"/>
      <c r="R5" s="239"/>
      <c r="S5" s="239"/>
      <c r="T5" s="239"/>
      <c r="U5" s="239"/>
      <c r="V5" s="239"/>
      <c r="W5" s="239"/>
      <c r="X5" s="239"/>
      <c r="Y5" s="239"/>
      <c r="Z5" s="240"/>
    </row>
    <row r="6" spans="1:26" s="2" customFormat="1" ht="13.5" customHeight="1" thickBot="1" x14ac:dyDescent="0.3">
      <c r="A6" s="1"/>
      <c r="B6" s="269" t="s">
        <v>5</v>
      </c>
      <c r="C6" s="270"/>
      <c r="D6" s="271"/>
      <c r="E6" s="267">
        <v>33474330308</v>
      </c>
      <c r="F6" s="268"/>
      <c r="G6" s="269" t="s">
        <v>86</v>
      </c>
      <c r="H6" s="270"/>
      <c r="I6" s="258">
        <v>1290892463</v>
      </c>
      <c r="J6" s="259"/>
      <c r="K6" s="276"/>
      <c r="L6" s="277"/>
      <c r="M6" s="277"/>
      <c r="N6" s="277"/>
      <c r="O6" s="278"/>
      <c r="P6" s="68" t="s">
        <v>6</v>
      </c>
      <c r="Q6" s="267" t="s">
        <v>542</v>
      </c>
      <c r="R6" s="272"/>
      <c r="S6" s="272"/>
      <c r="T6" s="272"/>
      <c r="U6" s="272"/>
      <c r="V6" s="272"/>
      <c r="W6" s="272"/>
      <c r="X6" s="272"/>
      <c r="Y6" s="272"/>
      <c r="Z6" s="268"/>
    </row>
    <row r="7" spans="1:26" s="2" customFormat="1" ht="15.75" customHeight="1" thickBot="1" x14ac:dyDescent="0.3">
      <c r="A7" s="1"/>
      <c r="B7" s="260"/>
      <c r="C7" s="261"/>
      <c r="D7" s="261"/>
      <c r="E7" s="261"/>
      <c r="F7" s="261"/>
      <c r="G7" s="261"/>
      <c r="H7" s="261"/>
      <c r="I7" s="261"/>
      <c r="J7" s="262"/>
      <c r="K7" s="276"/>
      <c r="L7" s="277"/>
      <c r="M7" s="277"/>
      <c r="N7" s="277"/>
      <c r="O7" s="278"/>
      <c r="P7" s="93" t="s">
        <v>169</v>
      </c>
      <c r="Q7" s="267" t="s">
        <v>546</v>
      </c>
      <c r="R7" s="272"/>
      <c r="S7" s="272"/>
      <c r="T7" s="272"/>
      <c r="U7" s="272"/>
      <c r="V7" s="272"/>
      <c r="W7" s="272"/>
      <c r="X7" s="272"/>
      <c r="Y7" s="272"/>
      <c r="Z7" s="268"/>
    </row>
    <row r="8" spans="1:26" s="2" customFormat="1" ht="15.75" customHeight="1" thickBot="1" x14ac:dyDescent="0.3">
      <c r="A8" s="1"/>
      <c r="B8" s="269" t="s">
        <v>85</v>
      </c>
      <c r="C8" s="270"/>
      <c r="D8" s="271"/>
      <c r="E8" s="267">
        <f>E5+I5</f>
        <v>34942828237</v>
      </c>
      <c r="F8" s="268"/>
      <c r="G8" s="283"/>
      <c r="H8" s="263"/>
      <c r="I8" s="263"/>
      <c r="J8" s="266"/>
      <c r="K8" s="276"/>
      <c r="L8" s="277"/>
      <c r="M8" s="277"/>
      <c r="N8" s="277"/>
      <c r="O8" s="278"/>
      <c r="P8" s="68" t="s">
        <v>7</v>
      </c>
      <c r="Q8" s="267" t="s">
        <v>547</v>
      </c>
      <c r="R8" s="272"/>
      <c r="S8" s="272"/>
      <c r="T8" s="272"/>
      <c r="U8" s="272"/>
      <c r="V8" s="272"/>
      <c r="W8" s="272"/>
      <c r="X8" s="272"/>
      <c r="Y8" s="272"/>
      <c r="Z8" s="268"/>
    </row>
    <row r="9" spans="1:26" s="2" customFormat="1" ht="15.75" customHeight="1" thickBot="1" x14ac:dyDescent="0.3">
      <c r="A9" s="1"/>
      <c r="B9" s="269" t="s">
        <v>86</v>
      </c>
      <c r="C9" s="270"/>
      <c r="D9" s="271"/>
      <c r="E9" s="282">
        <f>E6+I6</f>
        <v>34765222771</v>
      </c>
      <c r="F9" s="268"/>
      <c r="G9" s="238"/>
      <c r="H9" s="239"/>
      <c r="I9" s="239"/>
      <c r="J9" s="240"/>
      <c r="K9" s="279"/>
      <c r="L9" s="280"/>
      <c r="M9" s="280"/>
      <c r="N9" s="280"/>
      <c r="O9" s="281"/>
      <c r="P9" s="67" t="s">
        <v>89</v>
      </c>
      <c r="Q9" s="284" t="s">
        <v>548</v>
      </c>
      <c r="R9" s="241"/>
      <c r="S9" s="241"/>
      <c r="T9" s="241"/>
      <c r="U9" s="241"/>
      <c r="V9" s="231"/>
      <c r="W9" s="231"/>
      <c r="X9" s="231"/>
      <c r="Y9" s="231"/>
      <c r="Z9" s="232"/>
    </row>
    <row r="10" spans="1:26" s="5" customFormat="1" ht="52.5" customHeight="1" thickBot="1" x14ac:dyDescent="0.3">
      <c r="B10" s="242" t="s">
        <v>8</v>
      </c>
      <c r="C10" s="241"/>
      <c r="D10" s="241"/>
      <c r="E10" s="241"/>
      <c r="F10" s="241"/>
      <c r="G10" s="241"/>
      <c r="H10" s="241"/>
      <c r="I10" s="241"/>
      <c r="J10" s="244"/>
      <c r="K10" s="242" t="s">
        <v>9</v>
      </c>
      <c r="L10" s="241"/>
      <c r="M10" s="241"/>
      <c r="N10" s="243"/>
      <c r="O10" s="241"/>
      <c r="P10" s="244"/>
      <c r="Q10" s="241" t="s">
        <v>10</v>
      </c>
      <c r="R10" s="241"/>
      <c r="S10" s="241"/>
      <c r="T10" s="241"/>
      <c r="U10" s="241"/>
      <c r="V10" s="252" t="s">
        <v>11</v>
      </c>
      <c r="W10" s="253"/>
      <c r="X10" s="253"/>
      <c r="Y10" s="254"/>
      <c r="Z10" s="91" t="s">
        <v>158</v>
      </c>
    </row>
    <row r="11" spans="1:26" s="2" customFormat="1" ht="15.75" customHeight="1" thickBot="1" x14ac:dyDescent="0.3">
      <c r="A11" s="1"/>
      <c r="B11" s="172">
        <v>1</v>
      </c>
      <c r="C11" s="173">
        <v>2</v>
      </c>
      <c r="D11" s="174">
        <v>3</v>
      </c>
      <c r="E11" s="175">
        <v>4</v>
      </c>
      <c r="F11" s="174">
        <v>5</v>
      </c>
      <c r="G11" s="263">
        <v>6</v>
      </c>
      <c r="H11" s="264"/>
      <c r="I11" s="265">
        <v>7</v>
      </c>
      <c r="J11" s="266"/>
      <c r="K11" s="9">
        <v>8</v>
      </c>
      <c r="L11" s="10">
        <v>9</v>
      </c>
      <c r="M11" s="10">
        <v>10</v>
      </c>
      <c r="N11" s="10">
        <v>11</v>
      </c>
      <c r="O11" s="65">
        <v>12</v>
      </c>
      <c r="P11" s="66">
        <v>13</v>
      </c>
      <c r="Q11" s="7">
        <v>14</v>
      </c>
      <c r="R11" s="6">
        <v>15</v>
      </c>
      <c r="S11" s="8">
        <v>16</v>
      </c>
      <c r="T11" s="11">
        <v>17</v>
      </c>
      <c r="U11" s="11">
        <v>18</v>
      </c>
      <c r="V11" s="238">
        <v>19</v>
      </c>
      <c r="W11" s="239"/>
      <c r="X11" s="239"/>
      <c r="Y11" s="245"/>
      <c r="Z11" s="92">
        <v>20</v>
      </c>
    </row>
    <row r="12" spans="1:26" s="2" customFormat="1" ht="29.25" customHeight="1" thickBot="1" x14ac:dyDescent="0.3">
      <c r="A12" s="1"/>
      <c r="B12" s="251" t="s">
        <v>12</v>
      </c>
      <c r="C12" s="251" t="s">
        <v>90</v>
      </c>
      <c r="D12" s="251" t="s">
        <v>13</v>
      </c>
      <c r="E12" s="251" t="s">
        <v>14</v>
      </c>
      <c r="F12" s="251" t="s">
        <v>15</v>
      </c>
      <c r="G12" s="251" t="s">
        <v>16</v>
      </c>
      <c r="H12" s="251"/>
      <c r="I12" s="251" t="s">
        <v>17</v>
      </c>
      <c r="J12" s="251"/>
      <c r="K12" s="246" t="s">
        <v>18</v>
      </c>
      <c r="L12" s="248" t="s">
        <v>19</v>
      </c>
      <c r="M12" s="248" t="s">
        <v>20</v>
      </c>
      <c r="N12" s="248" t="s">
        <v>21</v>
      </c>
      <c r="O12" s="230" t="s">
        <v>122</v>
      </c>
      <c r="P12" s="236" t="s">
        <v>84</v>
      </c>
      <c r="Q12" s="256" t="s">
        <v>166</v>
      </c>
      <c r="R12" s="237" t="s">
        <v>146</v>
      </c>
      <c r="S12" s="237" t="s">
        <v>145</v>
      </c>
      <c r="T12" s="236" t="s">
        <v>23</v>
      </c>
      <c r="U12" s="12" t="s">
        <v>24</v>
      </c>
      <c r="V12" s="233" t="s">
        <v>81</v>
      </c>
      <c r="W12" s="233" t="s">
        <v>25</v>
      </c>
      <c r="X12" s="233" t="s">
        <v>26</v>
      </c>
      <c r="Y12" s="233" t="s">
        <v>27</v>
      </c>
      <c r="Z12" s="233" t="s">
        <v>28</v>
      </c>
    </row>
    <row r="13" spans="1:26" s="2" customFormat="1" ht="55.5" customHeight="1" thickBot="1" x14ac:dyDescent="0.3">
      <c r="A13" s="1"/>
      <c r="B13" s="251"/>
      <c r="C13" s="251"/>
      <c r="D13" s="251"/>
      <c r="E13" s="251"/>
      <c r="F13" s="251"/>
      <c r="G13" s="180" t="s">
        <v>29</v>
      </c>
      <c r="H13" s="180" t="s">
        <v>30</v>
      </c>
      <c r="I13" s="181" t="s">
        <v>79</v>
      </c>
      <c r="J13" s="181" t="s">
        <v>80</v>
      </c>
      <c r="K13" s="247"/>
      <c r="L13" s="249"/>
      <c r="M13" s="249"/>
      <c r="N13" s="249"/>
      <c r="O13" s="235"/>
      <c r="P13" s="237"/>
      <c r="Q13" s="257"/>
      <c r="R13" s="236"/>
      <c r="S13" s="236"/>
      <c r="T13" s="255"/>
      <c r="U13" s="13" t="s">
        <v>31</v>
      </c>
      <c r="V13" s="234"/>
      <c r="W13" s="234"/>
      <c r="X13" s="234"/>
      <c r="Y13" s="234"/>
      <c r="Z13" s="234"/>
    </row>
    <row r="14" spans="1:26" ht="30.75" thickBot="1" x14ac:dyDescent="0.3">
      <c r="B14" s="164">
        <v>1</v>
      </c>
      <c r="C14" s="164" t="s">
        <v>469</v>
      </c>
      <c r="D14" s="164">
        <v>16</v>
      </c>
      <c r="E14" s="35" t="s">
        <v>173</v>
      </c>
      <c r="F14" s="182" t="s">
        <v>180</v>
      </c>
      <c r="G14" s="183" t="s">
        <v>483</v>
      </c>
      <c r="H14" s="183" t="s">
        <v>483</v>
      </c>
      <c r="I14" s="35">
        <v>900062917</v>
      </c>
      <c r="J14" s="100" t="s">
        <v>277</v>
      </c>
      <c r="K14" s="168">
        <v>20160000</v>
      </c>
      <c r="L14" s="57"/>
      <c r="M14" s="36">
        <v>0</v>
      </c>
      <c r="N14" s="53">
        <f t="shared" ref="N14:N45" si="0">K14+L14+M14</f>
        <v>20160000</v>
      </c>
      <c r="O14" s="122">
        <v>17052600</v>
      </c>
      <c r="P14" s="97" t="s">
        <v>481</v>
      </c>
      <c r="Q14" s="123">
        <v>42425</v>
      </c>
      <c r="R14" s="111">
        <v>42433</v>
      </c>
      <c r="S14" s="124">
        <v>42797</v>
      </c>
      <c r="T14" s="36">
        <v>12</v>
      </c>
      <c r="U14" s="37"/>
      <c r="V14" s="57"/>
      <c r="W14" s="36" t="s">
        <v>484</v>
      </c>
      <c r="X14" s="36"/>
      <c r="Y14" s="36"/>
      <c r="Z14" s="125">
        <v>0.17</v>
      </c>
    </row>
    <row r="15" spans="1:26" ht="30" customHeight="1" thickBot="1" x14ac:dyDescent="0.3">
      <c r="B15" s="164">
        <v>2</v>
      </c>
      <c r="C15" s="164" t="s">
        <v>373</v>
      </c>
      <c r="D15" s="164">
        <v>16</v>
      </c>
      <c r="E15" s="35" t="s">
        <v>173</v>
      </c>
      <c r="F15" s="183" t="s">
        <v>181</v>
      </c>
      <c r="G15" s="183" t="s">
        <v>485</v>
      </c>
      <c r="H15" s="35" t="s">
        <v>486</v>
      </c>
      <c r="I15" s="184"/>
      <c r="J15" s="100" t="s">
        <v>278</v>
      </c>
      <c r="K15" s="217">
        <v>0</v>
      </c>
      <c r="L15" s="55"/>
      <c r="M15" s="35">
        <v>0</v>
      </c>
      <c r="N15" s="56">
        <f t="shared" si="0"/>
        <v>0</v>
      </c>
      <c r="O15" s="122">
        <v>0</v>
      </c>
      <c r="P15" s="97" t="s">
        <v>482</v>
      </c>
      <c r="Q15" s="126">
        <v>42461</v>
      </c>
      <c r="R15" s="111">
        <v>42466</v>
      </c>
      <c r="S15" s="127">
        <v>42556</v>
      </c>
      <c r="T15" s="35">
        <v>3</v>
      </c>
      <c r="U15" s="39"/>
      <c r="V15" s="55"/>
      <c r="W15" s="35"/>
      <c r="X15" s="35" t="s">
        <v>487</v>
      </c>
      <c r="Y15" s="35"/>
      <c r="Z15" s="128">
        <v>1</v>
      </c>
    </row>
    <row r="16" spans="1:26" ht="30" customHeight="1" thickBot="1" x14ac:dyDescent="0.3">
      <c r="B16" s="164">
        <v>3</v>
      </c>
      <c r="C16" s="164" t="s">
        <v>372</v>
      </c>
      <c r="D16" s="164">
        <v>4</v>
      </c>
      <c r="E16" s="35" t="s">
        <v>174</v>
      </c>
      <c r="F16" s="183" t="s">
        <v>182</v>
      </c>
      <c r="G16" s="35" t="s">
        <v>489</v>
      </c>
      <c r="H16" s="35" t="s">
        <v>488</v>
      </c>
      <c r="I16" s="35">
        <v>830073167</v>
      </c>
      <c r="J16" s="100" t="s">
        <v>279</v>
      </c>
      <c r="K16" s="168">
        <v>77950000</v>
      </c>
      <c r="L16" s="55"/>
      <c r="M16" s="35"/>
      <c r="N16" s="56">
        <f t="shared" si="0"/>
        <v>77950000</v>
      </c>
      <c r="O16" s="122">
        <v>46770000</v>
      </c>
      <c r="P16" s="97" t="s">
        <v>482</v>
      </c>
      <c r="Q16" s="111">
        <v>42467</v>
      </c>
      <c r="R16" s="111">
        <v>42467</v>
      </c>
      <c r="S16" s="127">
        <v>42649</v>
      </c>
      <c r="T16" s="35">
        <v>6</v>
      </c>
      <c r="U16" s="39"/>
      <c r="V16" s="55"/>
      <c r="W16" s="35"/>
      <c r="X16" s="35"/>
      <c r="Y16" s="35" t="s">
        <v>487</v>
      </c>
      <c r="Z16" s="128">
        <v>1</v>
      </c>
    </row>
    <row r="17" spans="2:26" ht="15" customHeight="1" thickBot="1" x14ac:dyDescent="0.3">
      <c r="B17" s="164">
        <v>4</v>
      </c>
      <c r="C17" s="164" t="s">
        <v>374</v>
      </c>
      <c r="D17" s="164">
        <v>5</v>
      </c>
      <c r="E17" s="35" t="s">
        <v>173</v>
      </c>
      <c r="F17" s="183" t="s">
        <v>183</v>
      </c>
      <c r="G17" s="183" t="s">
        <v>491</v>
      </c>
      <c r="H17" s="184" t="s">
        <v>490</v>
      </c>
      <c r="I17" s="184">
        <v>53106551</v>
      </c>
      <c r="J17" s="100" t="s">
        <v>280</v>
      </c>
      <c r="K17" s="168">
        <v>2060000</v>
      </c>
      <c r="L17" s="55"/>
      <c r="M17" s="35"/>
      <c r="N17" s="56">
        <f t="shared" si="0"/>
        <v>2060000</v>
      </c>
      <c r="O17" s="122">
        <f>L17+M17+N17</f>
        <v>2060000</v>
      </c>
      <c r="P17" s="97" t="s">
        <v>482</v>
      </c>
      <c r="Q17" s="111">
        <v>42467</v>
      </c>
      <c r="R17" s="111">
        <v>42467</v>
      </c>
      <c r="S17" s="111">
        <v>42490</v>
      </c>
      <c r="T17" s="35" t="s">
        <v>492</v>
      </c>
      <c r="U17" s="39"/>
      <c r="V17" s="55"/>
      <c r="W17" s="35"/>
      <c r="X17" s="35" t="s">
        <v>487</v>
      </c>
      <c r="Y17" s="35"/>
      <c r="Z17" s="128">
        <v>1</v>
      </c>
    </row>
    <row r="18" spans="2:26" ht="45" customHeight="1" thickBot="1" x14ac:dyDescent="0.3">
      <c r="B18" s="164">
        <v>5</v>
      </c>
      <c r="C18" s="164" t="s">
        <v>470</v>
      </c>
      <c r="D18" s="164">
        <v>4</v>
      </c>
      <c r="E18" s="35" t="s">
        <v>178</v>
      </c>
      <c r="F18" s="183" t="s">
        <v>184</v>
      </c>
      <c r="G18" s="183" t="s">
        <v>483</v>
      </c>
      <c r="H18" s="184" t="s">
        <v>483</v>
      </c>
      <c r="I18" s="35">
        <v>860518504</v>
      </c>
      <c r="J18" s="100" t="s">
        <v>281</v>
      </c>
      <c r="K18" s="168">
        <v>352568000</v>
      </c>
      <c r="L18" s="55"/>
      <c r="M18" s="122">
        <v>94778071</v>
      </c>
      <c r="N18" s="56">
        <f t="shared" si="0"/>
        <v>447346071</v>
      </c>
      <c r="O18" s="122">
        <f>109503255+94778071</f>
        <v>204281326</v>
      </c>
      <c r="P18" s="97" t="s">
        <v>481</v>
      </c>
      <c r="Q18" s="126">
        <v>42488</v>
      </c>
      <c r="R18" s="111">
        <v>42505</v>
      </c>
      <c r="S18" s="127">
        <v>42900</v>
      </c>
      <c r="T18" s="35">
        <v>10</v>
      </c>
      <c r="U18" s="39">
        <v>3</v>
      </c>
      <c r="V18" s="55"/>
      <c r="W18" s="35" t="s">
        <v>484</v>
      </c>
      <c r="X18" s="35"/>
      <c r="Y18" s="35"/>
      <c r="Z18" s="128">
        <v>0.62</v>
      </c>
    </row>
    <row r="19" spans="2:26" ht="30" customHeight="1" thickBot="1" x14ac:dyDescent="0.3">
      <c r="B19" s="164">
        <v>6</v>
      </c>
      <c r="C19" s="164" t="s">
        <v>375</v>
      </c>
      <c r="D19" s="164">
        <v>10</v>
      </c>
      <c r="E19" s="35" t="s">
        <v>175</v>
      </c>
      <c r="F19" s="183" t="s">
        <v>185</v>
      </c>
      <c r="G19" s="183" t="s">
        <v>483</v>
      </c>
      <c r="H19" s="184" t="s">
        <v>483</v>
      </c>
      <c r="I19" s="35">
        <v>860002400</v>
      </c>
      <c r="J19" s="100" t="s">
        <v>282</v>
      </c>
      <c r="K19" s="168">
        <v>7000000</v>
      </c>
      <c r="L19" s="55"/>
      <c r="M19" s="35"/>
      <c r="N19" s="56">
        <f t="shared" si="0"/>
        <v>7000000</v>
      </c>
      <c r="O19" s="122">
        <f>L19+M19+N19</f>
        <v>7000000</v>
      </c>
      <c r="P19" s="97" t="s">
        <v>481</v>
      </c>
      <c r="Q19" s="126">
        <v>42507</v>
      </c>
      <c r="R19" s="126">
        <v>42507</v>
      </c>
      <c r="S19" s="111">
        <v>42871</v>
      </c>
      <c r="T19" s="35">
        <v>12</v>
      </c>
      <c r="U19" s="39"/>
      <c r="V19" s="55"/>
      <c r="W19" s="35" t="s">
        <v>484</v>
      </c>
      <c r="X19" s="35"/>
      <c r="Y19" s="35"/>
      <c r="Z19" s="129">
        <v>1</v>
      </c>
    </row>
    <row r="20" spans="2:26" ht="15" customHeight="1" thickBot="1" x14ac:dyDescent="0.3">
      <c r="B20" s="164">
        <v>7</v>
      </c>
      <c r="C20" s="164" t="s">
        <v>376</v>
      </c>
      <c r="D20" s="164">
        <v>5</v>
      </c>
      <c r="E20" s="35" t="s">
        <v>173</v>
      </c>
      <c r="F20" s="183" t="s">
        <v>186</v>
      </c>
      <c r="G20" s="183" t="s">
        <v>491</v>
      </c>
      <c r="H20" s="184" t="s">
        <v>490</v>
      </c>
      <c r="I20" s="184">
        <v>79692076</v>
      </c>
      <c r="J20" s="100" t="s">
        <v>283</v>
      </c>
      <c r="K20" s="168">
        <v>47833333</v>
      </c>
      <c r="L20" s="55"/>
      <c r="M20" s="122">
        <v>6500000</v>
      </c>
      <c r="N20" s="56">
        <f t="shared" si="0"/>
        <v>54333333</v>
      </c>
      <c r="O20" s="122">
        <v>44633333</v>
      </c>
      <c r="P20" s="97" t="s">
        <v>482</v>
      </c>
      <c r="Q20" s="126">
        <v>42509</v>
      </c>
      <c r="R20" s="99" t="s">
        <v>471</v>
      </c>
      <c r="S20" s="127">
        <v>42765</v>
      </c>
      <c r="T20" s="35">
        <v>7</v>
      </c>
      <c r="U20" s="39">
        <v>1</v>
      </c>
      <c r="V20" s="55"/>
      <c r="W20" s="35" t="s">
        <v>484</v>
      </c>
      <c r="X20" s="35"/>
      <c r="Y20" s="35"/>
      <c r="Z20" s="128">
        <f t="shared" ref="Z20:Z51" si="1">O20/N20</f>
        <v>0.8214723915427754</v>
      </c>
    </row>
    <row r="21" spans="2:26" ht="15" customHeight="1" thickBot="1" x14ac:dyDescent="0.3">
      <c r="B21" s="164">
        <v>8</v>
      </c>
      <c r="C21" s="164" t="s">
        <v>377</v>
      </c>
      <c r="D21" s="164">
        <v>5</v>
      </c>
      <c r="E21" s="35" t="s">
        <v>173</v>
      </c>
      <c r="F21" s="183" t="s">
        <v>187</v>
      </c>
      <c r="G21" s="183" t="s">
        <v>491</v>
      </c>
      <c r="H21" s="184" t="s">
        <v>490</v>
      </c>
      <c r="I21" s="184">
        <v>82391015</v>
      </c>
      <c r="J21" s="100" t="s">
        <v>284</v>
      </c>
      <c r="K21" s="168">
        <v>33150000</v>
      </c>
      <c r="L21" s="55"/>
      <c r="M21" s="122">
        <v>4500000</v>
      </c>
      <c r="N21" s="56">
        <f t="shared" si="0"/>
        <v>37650000</v>
      </c>
      <c r="O21" s="122">
        <v>30900000</v>
      </c>
      <c r="P21" s="97" t="s">
        <v>482</v>
      </c>
      <c r="Q21" s="126">
        <v>42509</v>
      </c>
      <c r="R21" s="111" t="s">
        <v>471</v>
      </c>
      <c r="S21" s="127">
        <v>42765</v>
      </c>
      <c r="T21" s="35">
        <v>7</v>
      </c>
      <c r="U21" s="39">
        <v>1</v>
      </c>
      <c r="V21" s="55"/>
      <c r="W21" s="35" t="s">
        <v>484</v>
      </c>
      <c r="X21" s="35"/>
      <c r="Y21" s="35"/>
      <c r="Z21" s="128">
        <f t="shared" si="1"/>
        <v>0.82071713147410363</v>
      </c>
    </row>
    <row r="22" spans="2:26" ht="30" customHeight="1" thickBot="1" x14ac:dyDescent="0.3">
      <c r="B22" s="164">
        <v>9</v>
      </c>
      <c r="C22" s="164" t="s">
        <v>378</v>
      </c>
      <c r="D22" s="164">
        <v>5</v>
      </c>
      <c r="E22" s="35" t="s">
        <v>173</v>
      </c>
      <c r="F22" s="183" t="s">
        <v>188</v>
      </c>
      <c r="G22" s="183" t="s">
        <v>491</v>
      </c>
      <c r="H22" s="184" t="s">
        <v>490</v>
      </c>
      <c r="I22" s="184">
        <v>52437503</v>
      </c>
      <c r="J22" s="100" t="s">
        <v>285</v>
      </c>
      <c r="K22" s="168">
        <v>22100000</v>
      </c>
      <c r="L22" s="55"/>
      <c r="M22" s="122">
        <v>3000000</v>
      </c>
      <c r="N22" s="56">
        <f t="shared" si="0"/>
        <v>25100000</v>
      </c>
      <c r="O22" s="122">
        <v>20600000</v>
      </c>
      <c r="P22" s="97" t="s">
        <v>482</v>
      </c>
      <c r="Q22" s="126">
        <v>42509</v>
      </c>
      <c r="R22" s="111" t="s">
        <v>471</v>
      </c>
      <c r="S22" s="127">
        <v>42765</v>
      </c>
      <c r="T22" s="35">
        <v>7</v>
      </c>
      <c r="U22" s="39">
        <v>1</v>
      </c>
      <c r="V22" s="55"/>
      <c r="W22" s="35" t="s">
        <v>484</v>
      </c>
      <c r="X22" s="35"/>
      <c r="Y22" s="35"/>
      <c r="Z22" s="128">
        <f t="shared" si="1"/>
        <v>0.82071713147410363</v>
      </c>
    </row>
    <row r="23" spans="2:26" ht="15" customHeight="1" thickBot="1" x14ac:dyDescent="0.3">
      <c r="B23" s="164">
        <v>10</v>
      </c>
      <c r="C23" s="164" t="s">
        <v>379</v>
      </c>
      <c r="D23" s="164">
        <v>5</v>
      </c>
      <c r="E23" s="35" t="s">
        <v>173</v>
      </c>
      <c r="F23" s="183" t="s">
        <v>189</v>
      </c>
      <c r="G23" s="183" t="s">
        <v>491</v>
      </c>
      <c r="H23" s="184" t="s">
        <v>490</v>
      </c>
      <c r="I23" s="184">
        <v>1016016305</v>
      </c>
      <c r="J23" s="100" t="s">
        <v>286</v>
      </c>
      <c r="K23" s="168">
        <v>33150000</v>
      </c>
      <c r="L23" s="55"/>
      <c r="M23" s="122">
        <v>4500000</v>
      </c>
      <c r="N23" s="56">
        <f t="shared" si="0"/>
        <v>37650000</v>
      </c>
      <c r="O23" s="122">
        <v>30900000</v>
      </c>
      <c r="P23" s="97" t="s">
        <v>482</v>
      </c>
      <c r="Q23" s="126">
        <v>42509</v>
      </c>
      <c r="R23" s="111" t="s">
        <v>471</v>
      </c>
      <c r="S23" s="127">
        <v>42765</v>
      </c>
      <c r="T23" s="35">
        <v>7</v>
      </c>
      <c r="U23" s="39">
        <v>1</v>
      </c>
      <c r="V23" s="55"/>
      <c r="W23" s="35" t="s">
        <v>484</v>
      </c>
      <c r="X23" s="35"/>
      <c r="Y23" s="35"/>
      <c r="Z23" s="128">
        <f t="shared" si="1"/>
        <v>0.82071713147410363</v>
      </c>
    </row>
    <row r="24" spans="2:26" ht="30" customHeight="1" thickBot="1" x14ac:dyDescent="0.3">
      <c r="B24" s="164">
        <v>11</v>
      </c>
      <c r="C24" s="164" t="s">
        <v>380</v>
      </c>
      <c r="D24" s="164">
        <v>5</v>
      </c>
      <c r="E24" s="35" t="s">
        <v>173</v>
      </c>
      <c r="F24" s="183" t="s">
        <v>190</v>
      </c>
      <c r="G24" s="183" t="s">
        <v>491</v>
      </c>
      <c r="H24" s="184" t="s">
        <v>490</v>
      </c>
      <c r="I24" s="184">
        <v>51907536</v>
      </c>
      <c r="J24" s="100" t="s">
        <v>287</v>
      </c>
      <c r="K24" s="168">
        <v>19521666</v>
      </c>
      <c r="L24" s="55"/>
      <c r="M24" s="122">
        <v>2650000</v>
      </c>
      <c r="N24" s="56">
        <f t="shared" si="0"/>
        <v>22171666</v>
      </c>
      <c r="O24" s="122">
        <v>18196667</v>
      </c>
      <c r="P24" s="97" t="s">
        <v>482</v>
      </c>
      <c r="Q24" s="126">
        <v>42509</v>
      </c>
      <c r="R24" s="111" t="s">
        <v>471</v>
      </c>
      <c r="S24" s="127">
        <v>42765</v>
      </c>
      <c r="T24" s="35">
        <v>7</v>
      </c>
      <c r="U24" s="39">
        <v>1</v>
      </c>
      <c r="V24" s="55"/>
      <c r="W24" s="35" t="s">
        <v>484</v>
      </c>
      <c r="X24" s="35"/>
      <c r="Y24" s="35"/>
      <c r="Z24" s="128">
        <f t="shared" si="1"/>
        <v>0.82071717118596321</v>
      </c>
    </row>
    <row r="25" spans="2:26" ht="15" customHeight="1" thickBot="1" x14ac:dyDescent="0.3">
      <c r="B25" s="164">
        <v>12</v>
      </c>
      <c r="C25" s="164" t="s">
        <v>381</v>
      </c>
      <c r="D25" s="164">
        <v>5</v>
      </c>
      <c r="E25" s="35" t="s">
        <v>173</v>
      </c>
      <c r="F25" s="183" t="s">
        <v>191</v>
      </c>
      <c r="G25" s="183" t="s">
        <v>491</v>
      </c>
      <c r="H25" s="184" t="s">
        <v>490</v>
      </c>
      <c r="I25" s="184">
        <v>1031141363</v>
      </c>
      <c r="J25" s="100" t="s">
        <v>288</v>
      </c>
      <c r="K25" s="168">
        <v>18416666</v>
      </c>
      <c r="L25" s="55"/>
      <c r="M25" s="122">
        <v>2500000</v>
      </c>
      <c r="N25" s="56">
        <f t="shared" si="0"/>
        <v>20916666</v>
      </c>
      <c r="O25" s="122">
        <v>17166667</v>
      </c>
      <c r="P25" s="97" t="s">
        <v>482</v>
      </c>
      <c r="Q25" s="126">
        <v>42509</v>
      </c>
      <c r="R25" s="111" t="s">
        <v>471</v>
      </c>
      <c r="S25" s="127">
        <v>42765</v>
      </c>
      <c r="T25" s="35">
        <v>7</v>
      </c>
      <c r="U25" s="39">
        <v>1</v>
      </c>
      <c r="V25" s="55"/>
      <c r="W25" s="35" t="s">
        <v>484</v>
      </c>
      <c r="X25" s="35"/>
      <c r="Y25" s="35"/>
      <c r="Z25" s="128">
        <f t="shared" si="1"/>
        <v>0.82071717356867491</v>
      </c>
    </row>
    <row r="26" spans="2:26" ht="15" customHeight="1" thickBot="1" x14ac:dyDescent="0.3">
      <c r="B26" s="164">
        <v>13</v>
      </c>
      <c r="C26" s="164" t="s">
        <v>382</v>
      </c>
      <c r="D26" s="164">
        <v>5</v>
      </c>
      <c r="E26" s="35" t="s">
        <v>173</v>
      </c>
      <c r="F26" s="183" t="s">
        <v>192</v>
      </c>
      <c r="G26" s="183" t="s">
        <v>491</v>
      </c>
      <c r="H26" s="184" t="s">
        <v>490</v>
      </c>
      <c r="I26" s="184">
        <v>53102450</v>
      </c>
      <c r="J26" s="100" t="s">
        <v>289</v>
      </c>
      <c r="K26" s="168">
        <v>14733333</v>
      </c>
      <c r="L26" s="55"/>
      <c r="M26" s="122">
        <v>2000000</v>
      </c>
      <c r="N26" s="56">
        <f t="shared" si="0"/>
        <v>16733333</v>
      </c>
      <c r="O26" s="122">
        <v>13733333</v>
      </c>
      <c r="P26" s="97" t="s">
        <v>482</v>
      </c>
      <c r="Q26" s="126">
        <v>42509</v>
      </c>
      <c r="R26" s="111" t="s">
        <v>471</v>
      </c>
      <c r="S26" s="127">
        <v>42765</v>
      </c>
      <c r="T26" s="35">
        <v>7</v>
      </c>
      <c r="U26" s="39">
        <v>1</v>
      </c>
      <c r="V26" s="55"/>
      <c r="W26" s="35" t="s">
        <v>484</v>
      </c>
      <c r="X26" s="35"/>
      <c r="Y26" s="35"/>
      <c r="Z26" s="128">
        <f t="shared" si="1"/>
        <v>0.82071712790273166</v>
      </c>
    </row>
    <row r="27" spans="2:26" ht="15" customHeight="1" thickBot="1" x14ac:dyDescent="0.3">
      <c r="B27" s="164">
        <v>14</v>
      </c>
      <c r="C27" s="164" t="s">
        <v>383</v>
      </c>
      <c r="D27" s="164">
        <v>5</v>
      </c>
      <c r="E27" s="35" t="s">
        <v>173</v>
      </c>
      <c r="F27" s="183" t="s">
        <v>193</v>
      </c>
      <c r="G27" s="183" t="s">
        <v>491</v>
      </c>
      <c r="H27" s="184" t="s">
        <v>490</v>
      </c>
      <c r="I27" s="184">
        <v>1010190370</v>
      </c>
      <c r="J27" s="100" t="s">
        <v>290</v>
      </c>
      <c r="K27" s="168">
        <v>22000000</v>
      </c>
      <c r="L27" s="55"/>
      <c r="M27" s="122">
        <f>9000000+1950000</f>
        <v>10950000</v>
      </c>
      <c r="N27" s="56">
        <f t="shared" si="0"/>
        <v>32950000</v>
      </c>
      <c r="O27" s="122">
        <v>28150000</v>
      </c>
      <c r="P27" s="97" t="s">
        <v>482</v>
      </c>
      <c r="Q27" s="126">
        <v>42509</v>
      </c>
      <c r="R27" s="111" t="s">
        <v>471</v>
      </c>
      <c r="S27" s="127">
        <v>42678</v>
      </c>
      <c r="T27" s="35">
        <v>5</v>
      </c>
      <c r="U27" s="39">
        <v>2</v>
      </c>
      <c r="V27" s="55"/>
      <c r="W27" s="35" t="s">
        <v>484</v>
      </c>
      <c r="X27" s="35"/>
      <c r="Y27" s="35"/>
      <c r="Z27" s="128">
        <f t="shared" si="1"/>
        <v>0.85432473444613055</v>
      </c>
    </row>
    <row r="28" spans="2:26" ht="15" customHeight="1" thickBot="1" x14ac:dyDescent="0.3">
      <c r="B28" s="164">
        <v>15</v>
      </c>
      <c r="C28" s="164" t="s">
        <v>384</v>
      </c>
      <c r="D28" s="164">
        <v>5</v>
      </c>
      <c r="E28" s="35" t="s">
        <v>173</v>
      </c>
      <c r="F28" s="183" t="s">
        <v>194</v>
      </c>
      <c r="G28" s="183" t="s">
        <v>491</v>
      </c>
      <c r="H28" s="184" t="s">
        <v>490</v>
      </c>
      <c r="I28" s="184">
        <v>1015403868</v>
      </c>
      <c r="J28" s="100" t="s">
        <v>291</v>
      </c>
      <c r="K28" s="168">
        <v>18416666</v>
      </c>
      <c r="L28" s="55"/>
      <c r="M28" s="122">
        <v>2500000</v>
      </c>
      <c r="N28" s="56">
        <f t="shared" si="0"/>
        <v>20916666</v>
      </c>
      <c r="O28" s="122">
        <v>17166667</v>
      </c>
      <c r="P28" s="97" t="s">
        <v>482</v>
      </c>
      <c r="Q28" s="126">
        <v>42509</v>
      </c>
      <c r="R28" s="111" t="s">
        <v>471</v>
      </c>
      <c r="S28" s="127">
        <v>42765</v>
      </c>
      <c r="T28" s="35">
        <v>7</v>
      </c>
      <c r="U28" s="39">
        <v>1</v>
      </c>
      <c r="V28" s="55"/>
      <c r="W28" s="35" t="s">
        <v>484</v>
      </c>
      <c r="X28" s="35"/>
      <c r="Y28" s="35"/>
      <c r="Z28" s="128">
        <f t="shared" si="1"/>
        <v>0.82071717356867491</v>
      </c>
    </row>
    <row r="29" spans="2:26" ht="15" customHeight="1" thickBot="1" x14ac:dyDescent="0.3">
      <c r="B29" s="164">
        <v>16</v>
      </c>
      <c r="C29" s="164" t="s">
        <v>385</v>
      </c>
      <c r="D29" s="164">
        <v>5</v>
      </c>
      <c r="E29" s="35" t="s">
        <v>173</v>
      </c>
      <c r="F29" s="183" t="s">
        <v>195</v>
      </c>
      <c r="G29" s="183" t="s">
        <v>491</v>
      </c>
      <c r="H29" s="184" t="s">
        <v>490</v>
      </c>
      <c r="I29" s="184">
        <v>79789076</v>
      </c>
      <c r="J29" s="100" t="s">
        <v>292</v>
      </c>
      <c r="K29" s="168">
        <v>36833333</v>
      </c>
      <c r="L29" s="55"/>
      <c r="M29" s="35">
        <v>0</v>
      </c>
      <c r="N29" s="56">
        <f t="shared" si="0"/>
        <v>36833333</v>
      </c>
      <c r="O29" s="122">
        <v>34333333</v>
      </c>
      <c r="P29" s="97" t="s">
        <v>482</v>
      </c>
      <c r="Q29" s="126">
        <v>42509</v>
      </c>
      <c r="R29" s="111" t="s">
        <v>471</v>
      </c>
      <c r="S29" s="127">
        <v>42734</v>
      </c>
      <c r="T29" s="35">
        <v>7</v>
      </c>
      <c r="U29" s="39">
        <v>0</v>
      </c>
      <c r="V29" s="55"/>
      <c r="W29" s="35"/>
      <c r="X29" s="35" t="s">
        <v>484</v>
      </c>
      <c r="Y29" s="35"/>
      <c r="Z29" s="128">
        <f t="shared" si="1"/>
        <v>0.9321266962183411</v>
      </c>
    </row>
    <row r="30" spans="2:26" ht="30" customHeight="1" thickBot="1" x14ac:dyDescent="0.3">
      <c r="B30" s="164">
        <v>17</v>
      </c>
      <c r="C30" s="164" t="s">
        <v>386</v>
      </c>
      <c r="D30" s="164">
        <v>5</v>
      </c>
      <c r="E30" s="35" t="s">
        <v>173</v>
      </c>
      <c r="F30" s="183" t="s">
        <v>196</v>
      </c>
      <c r="G30" s="183" t="s">
        <v>491</v>
      </c>
      <c r="H30" s="184" t="s">
        <v>490</v>
      </c>
      <c r="I30" s="184">
        <v>73166048</v>
      </c>
      <c r="J30" s="100" t="s">
        <v>293</v>
      </c>
      <c r="K30" s="168">
        <v>33000000</v>
      </c>
      <c r="L30" s="55"/>
      <c r="M30" s="35"/>
      <c r="N30" s="56">
        <f t="shared" si="0"/>
        <v>33000000</v>
      </c>
      <c r="O30" s="122">
        <v>30750000</v>
      </c>
      <c r="P30" s="97" t="s">
        <v>482</v>
      </c>
      <c r="Q30" s="126">
        <v>42510</v>
      </c>
      <c r="R30" s="111" t="s">
        <v>472</v>
      </c>
      <c r="S30" s="127">
        <v>42734</v>
      </c>
      <c r="T30" s="35">
        <v>7</v>
      </c>
      <c r="U30" s="39">
        <v>0</v>
      </c>
      <c r="V30" s="55"/>
      <c r="W30" s="35"/>
      <c r="X30" s="35" t="s">
        <v>484</v>
      </c>
      <c r="Y30" s="35"/>
      <c r="Z30" s="128">
        <f t="shared" si="1"/>
        <v>0.93181818181818177</v>
      </c>
    </row>
    <row r="31" spans="2:26" ht="15" customHeight="1" thickBot="1" x14ac:dyDescent="0.3">
      <c r="B31" s="164">
        <v>18</v>
      </c>
      <c r="C31" s="164" t="s">
        <v>387</v>
      </c>
      <c r="D31" s="164">
        <v>5</v>
      </c>
      <c r="E31" s="35" t="s">
        <v>173</v>
      </c>
      <c r="F31" s="183" t="s">
        <v>197</v>
      </c>
      <c r="G31" s="183" t="s">
        <v>491</v>
      </c>
      <c r="H31" s="184" t="s">
        <v>490</v>
      </c>
      <c r="I31" s="184">
        <v>52865785</v>
      </c>
      <c r="J31" s="100" t="s">
        <v>294</v>
      </c>
      <c r="K31" s="168">
        <v>31676667</v>
      </c>
      <c r="L31" s="55"/>
      <c r="M31" s="122">
        <v>4300000</v>
      </c>
      <c r="N31" s="56">
        <f t="shared" si="0"/>
        <v>35976667</v>
      </c>
      <c r="O31" s="122">
        <v>30750000</v>
      </c>
      <c r="P31" s="97" t="s">
        <v>482</v>
      </c>
      <c r="Q31" s="126">
        <v>42509</v>
      </c>
      <c r="R31" s="111" t="s">
        <v>471</v>
      </c>
      <c r="S31" s="127">
        <v>42765</v>
      </c>
      <c r="T31" s="35">
        <v>7</v>
      </c>
      <c r="U31" s="39">
        <v>1</v>
      </c>
      <c r="V31" s="55"/>
      <c r="W31" s="35" t="s">
        <v>484</v>
      </c>
      <c r="X31" s="35"/>
      <c r="Y31" s="35"/>
      <c r="Z31" s="128">
        <f t="shared" si="1"/>
        <v>0.85472064435540962</v>
      </c>
    </row>
    <row r="32" spans="2:26" ht="15" customHeight="1" thickBot="1" x14ac:dyDescent="0.3">
      <c r="B32" s="164">
        <v>19</v>
      </c>
      <c r="C32" s="164" t="s">
        <v>388</v>
      </c>
      <c r="D32" s="164">
        <v>5</v>
      </c>
      <c r="E32" s="35" t="s">
        <v>173</v>
      </c>
      <c r="F32" s="183" t="s">
        <v>198</v>
      </c>
      <c r="G32" s="183" t="s">
        <v>491</v>
      </c>
      <c r="H32" s="184" t="s">
        <v>490</v>
      </c>
      <c r="I32" s="184">
        <v>53106551</v>
      </c>
      <c r="J32" s="100" t="s">
        <v>280</v>
      </c>
      <c r="K32" s="168">
        <v>22836666</v>
      </c>
      <c r="L32" s="55"/>
      <c r="M32" s="35">
        <v>0</v>
      </c>
      <c r="N32" s="56">
        <f t="shared" si="0"/>
        <v>22836666</v>
      </c>
      <c r="O32" s="122">
        <v>21286667</v>
      </c>
      <c r="P32" s="97" t="s">
        <v>482</v>
      </c>
      <c r="Q32" s="126">
        <v>42509</v>
      </c>
      <c r="R32" s="111" t="s">
        <v>471</v>
      </c>
      <c r="S32" s="127">
        <v>42734</v>
      </c>
      <c r="T32" s="35">
        <v>7</v>
      </c>
      <c r="U32" s="39">
        <v>0</v>
      </c>
      <c r="V32" s="55"/>
      <c r="W32" s="35"/>
      <c r="X32" s="35" t="s">
        <v>484</v>
      </c>
      <c r="Y32" s="35"/>
      <c r="Z32" s="128">
        <f t="shared" si="1"/>
        <v>0.93212673864039519</v>
      </c>
    </row>
    <row r="33" spans="2:26" ht="30" customHeight="1" thickBot="1" x14ac:dyDescent="0.3">
      <c r="B33" s="164">
        <v>20</v>
      </c>
      <c r="C33" s="164" t="s">
        <v>389</v>
      </c>
      <c r="D33" s="164">
        <v>5</v>
      </c>
      <c r="E33" s="35" t="s">
        <v>173</v>
      </c>
      <c r="F33" s="183" t="s">
        <v>199</v>
      </c>
      <c r="G33" s="183" t="s">
        <v>491</v>
      </c>
      <c r="H33" s="184" t="s">
        <v>490</v>
      </c>
      <c r="I33" s="184">
        <v>1070586930</v>
      </c>
      <c r="J33" s="100" t="s">
        <v>295</v>
      </c>
      <c r="K33" s="168">
        <v>40333333</v>
      </c>
      <c r="L33" s="55"/>
      <c r="M33" s="122">
        <v>5500000</v>
      </c>
      <c r="N33" s="56">
        <f t="shared" si="0"/>
        <v>45833333</v>
      </c>
      <c r="O33" s="122">
        <v>37583333</v>
      </c>
      <c r="P33" s="97" t="s">
        <v>482</v>
      </c>
      <c r="Q33" s="126">
        <v>42510</v>
      </c>
      <c r="R33" s="111" t="s">
        <v>472</v>
      </c>
      <c r="S33" s="127">
        <v>42765</v>
      </c>
      <c r="T33" s="35">
        <v>7</v>
      </c>
      <c r="U33" s="39">
        <v>1</v>
      </c>
      <c r="V33" s="55"/>
      <c r="W33" s="35" t="s">
        <v>484</v>
      </c>
      <c r="X33" s="35"/>
      <c r="Y33" s="35"/>
      <c r="Z33" s="128">
        <f t="shared" si="1"/>
        <v>0.81999999869090912</v>
      </c>
    </row>
    <row r="34" spans="2:26" ht="15" customHeight="1" thickBot="1" x14ac:dyDescent="0.3">
      <c r="B34" s="164">
        <v>21</v>
      </c>
      <c r="C34" s="164" t="s">
        <v>390</v>
      </c>
      <c r="D34" s="164">
        <v>5</v>
      </c>
      <c r="E34" s="35" t="s">
        <v>173</v>
      </c>
      <c r="F34" s="183" t="s">
        <v>200</v>
      </c>
      <c r="G34" s="183" t="s">
        <v>491</v>
      </c>
      <c r="H34" s="184" t="s">
        <v>490</v>
      </c>
      <c r="I34" s="184">
        <v>79457874</v>
      </c>
      <c r="J34" s="100" t="s">
        <v>296</v>
      </c>
      <c r="K34" s="168">
        <v>8600000</v>
      </c>
      <c r="L34" s="55"/>
      <c r="M34" s="35">
        <v>0</v>
      </c>
      <c r="N34" s="56">
        <f t="shared" si="0"/>
        <v>8600000</v>
      </c>
      <c r="O34" s="122">
        <v>8600000</v>
      </c>
      <c r="P34" s="97" t="s">
        <v>482</v>
      </c>
      <c r="Q34" s="126">
        <v>42513</v>
      </c>
      <c r="R34" s="111" t="s">
        <v>473</v>
      </c>
      <c r="S34" s="127">
        <v>42573</v>
      </c>
      <c r="T34" s="35">
        <v>2</v>
      </c>
      <c r="U34" s="39">
        <v>0</v>
      </c>
      <c r="V34" s="55"/>
      <c r="W34" s="35"/>
      <c r="X34" s="35" t="s">
        <v>484</v>
      </c>
      <c r="Y34" s="35"/>
      <c r="Z34" s="128">
        <f t="shared" si="1"/>
        <v>1</v>
      </c>
    </row>
    <row r="35" spans="2:26" ht="15" customHeight="1" thickBot="1" x14ac:dyDescent="0.3">
      <c r="B35" s="164">
        <v>22</v>
      </c>
      <c r="C35" s="164" t="s">
        <v>391</v>
      </c>
      <c r="D35" s="164">
        <v>5</v>
      </c>
      <c r="E35" s="35" t="s">
        <v>173</v>
      </c>
      <c r="F35" s="183" t="s">
        <v>201</v>
      </c>
      <c r="G35" s="183" t="s">
        <v>491</v>
      </c>
      <c r="H35" s="184" t="s">
        <v>490</v>
      </c>
      <c r="I35" s="184">
        <v>79235519</v>
      </c>
      <c r="J35" s="100" t="s">
        <v>297</v>
      </c>
      <c r="K35" s="168">
        <v>36666666</v>
      </c>
      <c r="L35" s="55"/>
      <c r="M35" s="122">
        <v>5000000</v>
      </c>
      <c r="N35" s="56">
        <f t="shared" si="0"/>
        <v>41666666</v>
      </c>
      <c r="O35" s="122">
        <v>34166667</v>
      </c>
      <c r="P35" s="97" t="s">
        <v>482</v>
      </c>
      <c r="Q35" s="126">
        <v>42510</v>
      </c>
      <c r="R35" s="111" t="s">
        <v>472</v>
      </c>
      <c r="S35" s="127">
        <v>42765</v>
      </c>
      <c r="T35" s="35">
        <v>7</v>
      </c>
      <c r="U35" s="39">
        <v>1</v>
      </c>
      <c r="V35" s="55"/>
      <c r="W35" s="35" t="s">
        <v>484</v>
      </c>
      <c r="X35" s="35"/>
      <c r="Y35" s="35"/>
      <c r="Z35" s="128">
        <f t="shared" si="1"/>
        <v>0.82000002112000037</v>
      </c>
    </row>
    <row r="36" spans="2:26" ht="15" customHeight="1" thickBot="1" x14ac:dyDescent="0.3">
      <c r="B36" s="164">
        <v>23</v>
      </c>
      <c r="C36" s="164" t="s">
        <v>392</v>
      </c>
      <c r="D36" s="164">
        <v>5</v>
      </c>
      <c r="E36" s="35" t="s">
        <v>173</v>
      </c>
      <c r="F36" s="183" t="s">
        <v>202</v>
      </c>
      <c r="G36" s="183" t="s">
        <v>491</v>
      </c>
      <c r="H36" s="184" t="s">
        <v>490</v>
      </c>
      <c r="I36" s="184">
        <v>38610462</v>
      </c>
      <c r="J36" s="100" t="s">
        <v>493</v>
      </c>
      <c r="K36" s="168">
        <v>33000000</v>
      </c>
      <c r="L36" s="55"/>
      <c r="M36" s="122">
        <v>4500000</v>
      </c>
      <c r="N36" s="56">
        <f t="shared" si="0"/>
        <v>37500000</v>
      </c>
      <c r="O36" s="122">
        <v>30750000</v>
      </c>
      <c r="P36" s="97" t="s">
        <v>482</v>
      </c>
      <c r="Q36" s="126">
        <v>42510</v>
      </c>
      <c r="R36" s="111" t="s">
        <v>472</v>
      </c>
      <c r="S36" s="127">
        <v>42765</v>
      </c>
      <c r="T36" s="35">
        <v>7</v>
      </c>
      <c r="U36" s="39">
        <v>1</v>
      </c>
      <c r="V36" s="55"/>
      <c r="W36" s="35" t="s">
        <v>484</v>
      </c>
      <c r="X36" s="35"/>
      <c r="Y36" s="35"/>
      <c r="Z36" s="128">
        <f t="shared" si="1"/>
        <v>0.82</v>
      </c>
    </row>
    <row r="37" spans="2:26" ht="15" customHeight="1" thickBot="1" x14ac:dyDescent="0.3">
      <c r="B37" s="164">
        <v>24</v>
      </c>
      <c r="C37" s="164" t="s">
        <v>392</v>
      </c>
      <c r="D37" s="164">
        <v>5</v>
      </c>
      <c r="E37" s="35" t="s">
        <v>173</v>
      </c>
      <c r="F37" s="183" t="s">
        <v>203</v>
      </c>
      <c r="G37" s="183" t="s">
        <v>491</v>
      </c>
      <c r="H37" s="184" t="s">
        <v>490</v>
      </c>
      <c r="I37" s="184">
        <v>52862078</v>
      </c>
      <c r="J37" s="100" t="s">
        <v>298</v>
      </c>
      <c r="K37" s="168">
        <v>21500000</v>
      </c>
      <c r="L37" s="55"/>
      <c r="M37" s="122">
        <v>10750000</v>
      </c>
      <c r="N37" s="56">
        <f t="shared" si="0"/>
        <v>32250000</v>
      </c>
      <c r="O37" s="122">
        <v>27376666</v>
      </c>
      <c r="P37" s="97" t="s">
        <v>482</v>
      </c>
      <c r="Q37" s="126">
        <v>42510</v>
      </c>
      <c r="R37" s="111" t="s">
        <v>472</v>
      </c>
      <c r="S37" s="127">
        <v>42739</v>
      </c>
      <c r="T37" s="35">
        <v>5</v>
      </c>
      <c r="U37" s="39">
        <v>2</v>
      </c>
      <c r="V37" s="55"/>
      <c r="W37" s="35"/>
      <c r="X37" s="35" t="s">
        <v>484</v>
      </c>
      <c r="Y37" s="35"/>
      <c r="Z37" s="128">
        <f t="shared" si="1"/>
        <v>0.84888886821705423</v>
      </c>
    </row>
    <row r="38" spans="2:26" ht="30" customHeight="1" thickBot="1" x14ac:dyDescent="0.3">
      <c r="B38" s="164">
        <v>25</v>
      </c>
      <c r="C38" s="164" t="s">
        <v>393</v>
      </c>
      <c r="D38" s="164">
        <v>5</v>
      </c>
      <c r="E38" s="35" t="s">
        <v>173</v>
      </c>
      <c r="F38" s="183" t="s">
        <v>204</v>
      </c>
      <c r="G38" s="183" t="s">
        <v>491</v>
      </c>
      <c r="H38" s="184" t="s">
        <v>490</v>
      </c>
      <c r="I38" s="184">
        <v>52879389</v>
      </c>
      <c r="J38" s="100" t="s">
        <v>299</v>
      </c>
      <c r="K38" s="168">
        <v>44000000</v>
      </c>
      <c r="L38" s="55"/>
      <c r="M38" s="122">
        <v>6000000</v>
      </c>
      <c r="N38" s="56">
        <f t="shared" si="0"/>
        <v>50000000</v>
      </c>
      <c r="O38" s="122">
        <v>41000000</v>
      </c>
      <c r="P38" s="97" t="s">
        <v>482</v>
      </c>
      <c r="Q38" s="126">
        <v>42510</v>
      </c>
      <c r="R38" s="111" t="s">
        <v>472</v>
      </c>
      <c r="S38" s="127">
        <v>42765</v>
      </c>
      <c r="T38" s="35">
        <v>7</v>
      </c>
      <c r="U38" s="39">
        <v>1</v>
      </c>
      <c r="V38" s="55"/>
      <c r="W38" s="35" t="s">
        <v>484</v>
      </c>
      <c r="X38" s="35"/>
      <c r="Y38" s="35"/>
      <c r="Z38" s="128">
        <f t="shared" si="1"/>
        <v>0.82</v>
      </c>
    </row>
    <row r="39" spans="2:26" ht="15" customHeight="1" thickBot="1" x14ac:dyDescent="0.3">
      <c r="B39" s="164">
        <v>26</v>
      </c>
      <c r="C39" s="164" t="s">
        <v>394</v>
      </c>
      <c r="D39" s="164">
        <v>5</v>
      </c>
      <c r="E39" s="35" t="s">
        <v>173</v>
      </c>
      <c r="F39" s="183" t="s">
        <v>205</v>
      </c>
      <c r="G39" s="183" t="s">
        <v>491</v>
      </c>
      <c r="H39" s="184" t="s">
        <v>490</v>
      </c>
      <c r="I39" s="184">
        <v>52530406</v>
      </c>
      <c r="J39" s="100" t="s">
        <v>494</v>
      </c>
      <c r="K39" s="168">
        <v>33000000</v>
      </c>
      <c r="L39" s="55"/>
      <c r="M39" s="35">
        <v>0</v>
      </c>
      <c r="N39" s="56">
        <f t="shared" si="0"/>
        <v>33000000</v>
      </c>
      <c r="O39" s="122">
        <v>30750000</v>
      </c>
      <c r="P39" s="97" t="s">
        <v>482</v>
      </c>
      <c r="Q39" s="126">
        <v>42510</v>
      </c>
      <c r="R39" s="111" t="s">
        <v>472</v>
      </c>
      <c r="S39" s="127">
        <v>42734</v>
      </c>
      <c r="T39" s="35">
        <v>7</v>
      </c>
      <c r="U39" s="39">
        <v>0</v>
      </c>
      <c r="V39" s="55"/>
      <c r="W39" s="35"/>
      <c r="X39" s="35" t="s">
        <v>484</v>
      </c>
      <c r="Y39" s="35"/>
      <c r="Z39" s="128">
        <f t="shared" si="1"/>
        <v>0.93181818181818177</v>
      </c>
    </row>
    <row r="40" spans="2:26" ht="15" customHeight="1" thickBot="1" x14ac:dyDescent="0.3">
      <c r="B40" s="164">
        <v>27</v>
      </c>
      <c r="C40" s="164" t="s">
        <v>395</v>
      </c>
      <c r="D40" s="164">
        <v>5</v>
      </c>
      <c r="E40" s="35" t="s">
        <v>173</v>
      </c>
      <c r="F40" s="183" t="s">
        <v>206</v>
      </c>
      <c r="G40" s="183" t="s">
        <v>491</v>
      </c>
      <c r="H40" s="184" t="s">
        <v>490</v>
      </c>
      <c r="I40" s="184">
        <v>72357922</v>
      </c>
      <c r="J40" s="100" t="s">
        <v>300</v>
      </c>
      <c r="K40" s="168">
        <v>31500000</v>
      </c>
      <c r="L40" s="55"/>
      <c r="M40" s="122">
        <v>4500000</v>
      </c>
      <c r="N40" s="56">
        <f t="shared" si="0"/>
        <v>36000000</v>
      </c>
      <c r="O40" s="122">
        <v>29100000</v>
      </c>
      <c r="P40" s="97" t="s">
        <v>482</v>
      </c>
      <c r="Q40" s="126">
        <v>42522</v>
      </c>
      <c r="R40" s="111" t="s">
        <v>474</v>
      </c>
      <c r="S40" s="127">
        <v>42765</v>
      </c>
      <c r="T40" s="35">
        <v>7</v>
      </c>
      <c r="U40" s="39">
        <v>1</v>
      </c>
      <c r="V40" s="55"/>
      <c r="W40" s="35" t="s">
        <v>484</v>
      </c>
      <c r="X40" s="35"/>
      <c r="Y40" s="35"/>
      <c r="Z40" s="128">
        <f t="shared" si="1"/>
        <v>0.80833333333333335</v>
      </c>
    </row>
    <row r="41" spans="2:26" ht="15" customHeight="1" thickBot="1" x14ac:dyDescent="0.3">
      <c r="B41" s="164">
        <v>28</v>
      </c>
      <c r="C41" s="164" t="s">
        <v>396</v>
      </c>
      <c r="D41" s="164">
        <v>5</v>
      </c>
      <c r="E41" s="35" t="s">
        <v>173</v>
      </c>
      <c r="F41" s="183" t="s">
        <v>207</v>
      </c>
      <c r="G41" s="183" t="s">
        <v>491</v>
      </c>
      <c r="H41" s="184" t="s">
        <v>490</v>
      </c>
      <c r="I41" s="184">
        <v>1014213880</v>
      </c>
      <c r="J41" s="100" t="s">
        <v>301</v>
      </c>
      <c r="K41" s="168">
        <v>18083333</v>
      </c>
      <c r="L41" s="55"/>
      <c r="M41" s="122">
        <v>2500000</v>
      </c>
      <c r="N41" s="56">
        <f t="shared" si="0"/>
        <v>20583333</v>
      </c>
      <c r="O41" s="122">
        <v>16750000</v>
      </c>
      <c r="P41" s="97" t="s">
        <v>482</v>
      </c>
      <c r="Q41" s="126">
        <v>42514</v>
      </c>
      <c r="R41" s="111" t="s">
        <v>475</v>
      </c>
      <c r="S41" s="127">
        <v>42735</v>
      </c>
      <c r="T41" s="35">
        <v>7</v>
      </c>
      <c r="U41" s="39">
        <v>1</v>
      </c>
      <c r="V41" s="55"/>
      <c r="W41" s="35" t="s">
        <v>484</v>
      </c>
      <c r="X41" s="35"/>
      <c r="Y41" s="35"/>
      <c r="Z41" s="128">
        <f t="shared" si="1"/>
        <v>0.81376519536461855</v>
      </c>
    </row>
    <row r="42" spans="2:26" ht="30" customHeight="1" thickBot="1" x14ac:dyDescent="0.3">
      <c r="B42" s="164">
        <v>29</v>
      </c>
      <c r="C42" s="164" t="s">
        <v>397</v>
      </c>
      <c r="D42" s="164">
        <v>5</v>
      </c>
      <c r="E42" s="35" t="s">
        <v>173</v>
      </c>
      <c r="F42" s="183" t="s">
        <v>208</v>
      </c>
      <c r="G42" s="183" t="s">
        <v>491</v>
      </c>
      <c r="H42" s="184" t="s">
        <v>490</v>
      </c>
      <c r="I42" s="184">
        <v>79796327</v>
      </c>
      <c r="J42" s="100" t="s">
        <v>302</v>
      </c>
      <c r="K42" s="168">
        <v>39416666</v>
      </c>
      <c r="L42" s="55"/>
      <c r="M42" s="122">
        <v>5500000</v>
      </c>
      <c r="N42" s="56">
        <f t="shared" si="0"/>
        <v>44916666</v>
      </c>
      <c r="O42" s="122">
        <v>36666667</v>
      </c>
      <c r="P42" s="97" t="s">
        <v>482</v>
      </c>
      <c r="Q42" s="126">
        <v>42515</v>
      </c>
      <c r="R42" s="111" t="s">
        <v>476</v>
      </c>
      <c r="S42" s="127">
        <v>42735</v>
      </c>
      <c r="T42" s="35">
        <v>7</v>
      </c>
      <c r="U42" s="39">
        <v>1</v>
      </c>
      <c r="V42" s="55"/>
      <c r="W42" s="35" t="s">
        <v>484</v>
      </c>
      <c r="X42" s="35"/>
      <c r="Y42" s="35"/>
      <c r="Z42" s="128">
        <f t="shared" si="1"/>
        <v>0.81632655014955924</v>
      </c>
    </row>
    <row r="43" spans="2:26" ht="30" customHeight="1" thickBot="1" x14ac:dyDescent="0.3">
      <c r="B43" s="164">
        <v>30</v>
      </c>
      <c r="C43" s="164" t="s">
        <v>398</v>
      </c>
      <c r="D43" s="164">
        <v>5</v>
      </c>
      <c r="E43" s="35" t="s">
        <v>173</v>
      </c>
      <c r="F43" s="183" t="s">
        <v>209</v>
      </c>
      <c r="G43" s="183" t="s">
        <v>491</v>
      </c>
      <c r="H43" s="184" t="s">
        <v>490</v>
      </c>
      <c r="I43" s="184">
        <v>51604977</v>
      </c>
      <c r="J43" s="100" t="s">
        <v>303</v>
      </c>
      <c r="K43" s="168">
        <v>32250000</v>
      </c>
      <c r="L43" s="55"/>
      <c r="M43" s="122">
        <v>4500000</v>
      </c>
      <c r="N43" s="56">
        <f t="shared" si="0"/>
        <v>36750000</v>
      </c>
      <c r="O43" s="122">
        <v>30000000</v>
      </c>
      <c r="P43" s="97" t="s">
        <v>482</v>
      </c>
      <c r="Q43" s="126">
        <v>42515</v>
      </c>
      <c r="R43" s="111" t="s">
        <v>476</v>
      </c>
      <c r="S43" s="127">
        <v>42735</v>
      </c>
      <c r="T43" s="35">
        <v>7</v>
      </c>
      <c r="U43" s="39">
        <v>1</v>
      </c>
      <c r="V43" s="55"/>
      <c r="W43" s="35" t="s">
        <v>484</v>
      </c>
      <c r="X43" s="35"/>
      <c r="Y43" s="35"/>
      <c r="Z43" s="128">
        <f t="shared" si="1"/>
        <v>0.81632653061224492</v>
      </c>
    </row>
    <row r="44" spans="2:26" ht="15" customHeight="1" thickBot="1" x14ac:dyDescent="0.3">
      <c r="B44" s="164">
        <v>31</v>
      </c>
      <c r="C44" s="164" t="s">
        <v>399</v>
      </c>
      <c r="D44" s="164">
        <v>5</v>
      </c>
      <c r="E44" s="35" t="s">
        <v>173</v>
      </c>
      <c r="F44" s="183" t="s">
        <v>210</v>
      </c>
      <c r="G44" s="183" t="s">
        <v>491</v>
      </c>
      <c r="H44" s="184" t="s">
        <v>490</v>
      </c>
      <c r="I44" s="184">
        <v>79719206</v>
      </c>
      <c r="J44" s="100" t="s">
        <v>304</v>
      </c>
      <c r="K44" s="168">
        <v>14000000</v>
      </c>
      <c r="L44" s="55"/>
      <c r="M44" s="35">
        <v>0</v>
      </c>
      <c r="N44" s="56">
        <f t="shared" si="0"/>
        <v>14000000</v>
      </c>
      <c r="O44" s="122">
        <v>13000000</v>
      </c>
      <c r="P44" s="97" t="s">
        <v>482</v>
      </c>
      <c r="Q44" s="126">
        <v>42522</v>
      </c>
      <c r="R44" s="111" t="s">
        <v>477</v>
      </c>
      <c r="S44" s="127">
        <v>42734</v>
      </c>
      <c r="T44" s="35">
        <v>7</v>
      </c>
      <c r="U44" s="39">
        <v>0</v>
      </c>
      <c r="V44" s="55"/>
      <c r="W44" s="35"/>
      <c r="X44" s="35" t="s">
        <v>484</v>
      </c>
      <c r="Y44" s="35"/>
      <c r="Z44" s="128">
        <f t="shared" si="1"/>
        <v>0.9285714285714286</v>
      </c>
    </row>
    <row r="45" spans="2:26" ht="30" customHeight="1" thickBot="1" x14ac:dyDescent="0.3">
      <c r="B45" s="164">
        <v>32</v>
      </c>
      <c r="C45" s="164" t="s">
        <v>400</v>
      </c>
      <c r="D45" s="164">
        <v>5</v>
      </c>
      <c r="E45" s="35" t="s">
        <v>173</v>
      </c>
      <c r="F45" s="183" t="s">
        <v>211</v>
      </c>
      <c r="G45" s="183" t="s">
        <v>491</v>
      </c>
      <c r="H45" s="184" t="s">
        <v>490</v>
      </c>
      <c r="I45" s="184">
        <v>1022957446</v>
      </c>
      <c r="J45" s="100" t="s">
        <v>305</v>
      </c>
      <c r="K45" s="168">
        <v>14694666</v>
      </c>
      <c r="L45" s="55"/>
      <c r="M45" s="122">
        <v>2060000</v>
      </c>
      <c r="N45" s="56">
        <f t="shared" si="0"/>
        <v>16754666</v>
      </c>
      <c r="O45" s="122">
        <v>13664667</v>
      </c>
      <c r="P45" s="97" t="s">
        <v>482</v>
      </c>
      <c r="Q45" s="126">
        <v>42516</v>
      </c>
      <c r="R45" s="111" t="s">
        <v>478</v>
      </c>
      <c r="S45" s="127">
        <v>42735</v>
      </c>
      <c r="T45" s="35">
        <v>7</v>
      </c>
      <c r="U45" s="39">
        <v>1</v>
      </c>
      <c r="V45" s="55"/>
      <c r="W45" s="35" t="s">
        <v>484</v>
      </c>
      <c r="X45" s="35"/>
      <c r="Y45" s="35"/>
      <c r="Z45" s="128">
        <f t="shared" si="1"/>
        <v>0.81557382283836632</v>
      </c>
    </row>
    <row r="46" spans="2:26" ht="15" customHeight="1" thickBot="1" x14ac:dyDescent="0.3">
      <c r="B46" s="164">
        <v>33</v>
      </c>
      <c r="C46" s="164" t="s">
        <v>401</v>
      </c>
      <c r="D46" s="164">
        <v>5</v>
      </c>
      <c r="E46" s="35" t="s">
        <v>173</v>
      </c>
      <c r="F46" s="183" t="s">
        <v>212</v>
      </c>
      <c r="G46" s="183" t="s">
        <v>491</v>
      </c>
      <c r="H46" s="184" t="s">
        <v>490</v>
      </c>
      <c r="I46" s="184">
        <v>1010172202</v>
      </c>
      <c r="J46" s="100" t="s">
        <v>306</v>
      </c>
      <c r="K46" s="168">
        <v>17500000</v>
      </c>
      <c r="L46" s="55"/>
      <c r="M46" s="35">
        <v>0</v>
      </c>
      <c r="N46" s="56">
        <f t="shared" ref="N46:N64" si="2">K46+L46+M46</f>
        <v>17500000</v>
      </c>
      <c r="O46" s="122">
        <v>15666667</v>
      </c>
      <c r="P46" s="97" t="s">
        <v>482</v>
      </c>
      <c r="Q46" s="126">
        <v>42528</v>
      </c>
      <c r="R46" s="111" t="s">
        <v>479</v>
      </c>
      <c r="S46" s="127">
        <v>42741</v>
      </c>
      <c r="T46" s="35">
        <v>7</v>
      </c>
      <c r="U46" s="39">
        <v>0</v>
      </c>
      <c r="V46" s="55"/>
      <c r="W46" s="35"/>
      <c r="X46" s="35" t="s">
        <v>484</v>
      </c>
      <c r="Y46" s="35"/>
      <c r="Z46" s="128">
        <f t="shared" si="1"/>
        <v>0.89523811428571431</v>
      </c>
    </row>
    <row r="47" spans="2:26" ht="15" customHeight="1" thickBot="1" x14ac:dyDescent="0.3">
      <c r="B47" s="164">
        <v>34</v>
      </c>
      <c r="C47" s="164" t="s">
        <v>402</v>
      </c>
      <c r="D47" s="164">
        <v>5</v>
      </c>
      <c r="E47" s="35" t="s">
        <v>173</v>
      </c>
      <c r="F47" s="183" t="s">
        <v>213</v>
      </c>
      <c r="G47" s="183" t="s">
        <v>491</v>
      </c>
      <c r="H47" s="184" t="s">
        <v>490</v>
      </c>
      <c r="I47" s="184">
        <v>52938311</v>
      </c>
      <c r="J47" s="100" t="s">
        <v>307</v>
      </c>
      <c r="K47" s="168">
        <v>17500000</v>
      </c>
      <c r="L47" s="55"/>
      <c r="M47" s="122">
        <v>2500000</v>
      </c>
      <c r="N47" s="56">
        <f t="shared" si="2"/>
        <v>20000000</v>
      </c>
      <c r="O47" s="122">
        <v>16500000</v>
      </c>
      <c r="P47" s="97" t="s">
        <v>482</v>
      </c>
      <c r="Q47" s="126">
        <v>42517</v>
      </c>
      <c r="R47" s="111">
        <v>42517</v>
      </c>
      <c r="S47" s="127">
        <v>42761</v>
      </c>
      <c r="T47" s="35">
        <v>7</v>
      </c>
      <c r="U47" s="39">
        <v>1</v>
      </c>
      <c r="V47" s="55"/>
      <c r="W47" s="35" t="s">
        <v>484</v>
      </c>
      <c r="X47" s="35"/>
      <c r="Y47" s="35"/>
      <c r="Z47" s="128">
        <f t="shared" si="1"/>
        <v>0.82499999999999996</v>
      </c>
    </row>
    <row r="48" spans="2:26" ht="15" customHeight="1" thickBot="1" x14ac:dyDescent="0.3">
      <c r="B48" s="164">
        <v>35</v>
      </c>
      <c r="C48" s="164" t="s">
        <v>403</v>
      </c>
      <c r="D48" s="164">
        <v>5</v>
      </c>
      <c r="E48" s="35" t="s">
        <v>173</v>
      </c>
      <c r="F48" s="183" t="s">
        <v>214</v>
      </c>
      <c r="G48" s="183" t="s">
        <v>491</v>
      </c>
      <c r="H48" s="184" t="s">
        <v>490</v>
      </c>
      <c r="I48" s="184">
        <v>79614766</v>
      </c>
      <c r="J48" s="100" t="s">
        <v>308</v>
      </c>
      <c r="K48" s="168">
        <v>17500000</v>
      </c>
      <c r="L48" s="55"/>
      <c r="M48" s="122">
        <v>2500000</v>
      </c>
      <c r="N48" s="56">
        <f t="shared" si="2"/>
        <v>20000000</v>
      </c>
      <c r="O48" s="122">
        <v>16166667</v>
      </c>
      <c r="P48" s="97" t="s">
        <v>482</v>
      </c>
      <c r="Q48" s="126">
        <v>42522</v>
      </c>
      <c r="R48" s="111" t="s">
        <v>474</v>
      </c>
      <c r="S48" s="127">
        <v>42765</v>
      </c>
      <c r="T48" s="35">
        <v>7</v>
      </c>
      <c r="U48" s="39">
        <v>1</v>
      </c>
      <c r="V48" s="55"/>
      <c r="W48" s="35" t="s">
        <v>484</v>
      </c>
      <c r="X48" s="35"/>
      <c r="Y48" s="35"/>
      <c r="Z48" s="128">
        <f t="shared" si="1"/>
        <v>0.80833334999999995</v>
      </c>
    </row>
    <row r="49" spans="2:26" ht="15" customHeight="1" thickBot="1" x14ac:dyDescent="0.3">
      <c r="B49" s="164">
        <v>36</v>
      </c>
      <c r="C49" s="164" t="s">
        <v>404</v>
      </c>
      <c r="D49" s="164">
        <v>5</v>
      </c>
      <c r="E49" s="35" t="s">
        <v>173</v>
      </c>
      <c r="F49" s="183" t="s">
        <v>215</v>
      </c>
      <c r="G49" s="183" t="s">
        <v>491</v>
      </c>
      <c r="H49" s="184" t="s">
        <v>490</v>
      </c>
      <c r="I49" s="184">
        <v>1066178962</v>
      </c>
      <c r="J49" s="100" t="s">
        <v>309</v>
      </c>
      <c r="K49" s="168">
        <v>30300000</v>
      </c>
      <c r="L49" s="55"/>
      <c r="M49" s="122">
        <v>4500000</v>
      </c>
      <c r="N49" s="56">
        <f t="shared" si="2"/>
        <v>34800000</v>
      </c>
      <c r="O49" s="122">
        <v>27900000</v>
      </c>
      <c r="P49" s="97" t="s">
        <v>482</v>
      </c>
      <c r="Q49" s="126">
        <v>42530</v>
      </c>
      <c r="R49" s="111" t="s">
        <v>480</v>
      </c>
      <c r="S49" s="127">
        <v>42765</v>
      </c>
      <c r="T49" s="35">
        <v>6</v>
      </c>
      <c r="U49" s="39">
        <v>1</v>
      </c>
      <c r="V49" s="55"/>
      <c r="W49" s="35" t="s">
        <v>484</v>
      </c>
      <c r="X49" s="35"/>
      <c r="Y49" s="35"/>
      <c r="Z49" s="128">
        <f t="shared" si="1"/>
        <v>0.80172413793103448</v>
      </c>
    </row>
    <row r="50" spans="2:26" ht="15" customHeight="1" thickBot="1" x14ac:dyDescent="0.3">
      <c r="B50" s="164">
        <v>37</v>
      </c>
      <c r="C50" s="164" t="s">
        <v>405</v>
      </c>
      <c r="D50" s="164">
        <v>5</v>
      </c>
      <c r="E50" s="35" t="s">
        <v>173</v>
      </c>
      <c r="F50" s="183" t="s">
        <v>216</v>
      </c>
      <c r="G50" s="183" t="s">
        <v>491</v>
      </c>
      <c r="H50" s="184" t="s">
        <v>490</v>
      </c>
      <c r="I50" s="184">
        <v>1032369840</v>
      </c>
      <c r="J50" s="100" t="s">
        <v>310</v>
      </c>
      <c r="K50" s="168">
        <v>15895000</v>
      </c>
      <c r="L50" s="55"/>
      <c r="M50" s="35">
        <v>0</v>
      </c>
      <c r="N50" s="56">
        <f t="shared" si="2"/>
        <v>15895000</v>
      </c>
      <c r="O50" s="122">
        <v>14535000</v>
      </c>
      <c r="P50" s="97" t="s">
        <v>482</v>
      </c>
      <c r="Q50" s="126">
        <v>42545</v>
      </c>
      <c r="R50" s="111">
        <v>42545</v>
      </c>
      <c r="S50" s="127">
        <v>42735</v>
      </c>
      <c r="T50" s="35">
        <v>6</v>
      </c>
      <c r="U50" s="39">
        <v>0</v>
      </c>
      <c r="V50" s="55"/>
      <c r="W50" s="35"/>
      <c r="X50" s="35" t="s">
        <v>484</v>
      </c>
      <c r="Y50" s="35"/>
      <c r="Z50" s="128">
        <f t="shared" si="1"/>
        <v>0.91443850267379678</v>
      </c>
    </row>
    <row r="51" spans="2:26" ht="30" customHeight="1" thickBot="1" x14ac:dyDescent="0.3">
      <c r="B51" s="164">
        <v>38</v>
      </c>
      <c r="C51" s="164" t="s">
        <v>407</v>
      </c>
      <c r="D51" s="164">
        <v>5</v>
      </c>
      <c r="E51" s="35" t="s">
        <v>173</v>
      </c>
      <c r="F51" s="183" t="s">
        <v>217</v>
      </c>
      <c r="G51" s="183" t="s">
        <v>491</v>
      </c>
      <c r="H51" s="184" t="s">
        <v>490</v>
      </c>
      <c r="I51" s="184">
        <v>52430619</v>
      </c>
      <c r="J51" s="100" t="s">
        <v>311</v>
      </c>
      <c r="K51" s="168">
        <v>33500000</v>
      </c>
      <c r="L51" s="55"/>
      <c r="M51" s="122">
        <v>5000000</v>
      </c>
      <c r="N51" s="56">
        <f t="shared" si="2"/>
        <v>38500000</v>
      </c>
      <c r="O51" s="122">
        <v>30333333</v>
      </c>
      <c r="P51" s="97" t="s">
        <v>482</v>
      </c>
      <c r="Q51" s="126">
        <v>42534</v>
      </c>
      <c r="R51" s="111">
        <v>42534</v>
      </c>
      <c r="S51" s="127">
        <v>42765</v>
      </c>
      <c r="T51" s="35">
        <v>6</v>
      </c>
      <c r="U51" s="39">
        <v>1</v>
      </c>
      <c r="V51" s="55"/>
      <c r="W51" s="35" t="s">
        <v>484</v>
      </c>
      <c r="X51" s="35"/>
      <c r="Y51" s="35"/>
      <c r="Z51" s="128">
        <f t="shared" si="1"/>
        <v>0.7878787792207792</v>
      </c>
    </row>
    <row r="52" spans="2:26" ht="15" customHeight="1" thickBot="1" x14ac:dyDescent="0.3">
      <c r="B52" s="164">
        <v>39</v>
      </c>
      <c r="C52" s="164" t="s">
        <v>408</v>
      </c>
      <c r="D52" s="164">
        <v>5</v>
      </c>
      <c r="E52" s="35" t="s">
        <v>173</v>
      </c>
      <c r="F52" s="183" t="s">
        <v>218</v>
      </c>
      <c r="G52" s="183" t="s">
        <v>491</v>
      </c>
      <c r="H52" s="184" t="s">
        <v>490</v>
      </c>
      <c r="I52" s="184">
        <v>53166511</v>
      </c>
      <c r="J52" s="100" t="s">
        <v>312</v>
      </c>
      <c r="K52" s="168">
        <v>29550000</v>
      </c>
      <c r="L52" s="55"/>
      <c r="M52" s="122">
        <v>4500000</v>
      </c>
      <c r="N52" s="56">
        <f t="shared" si="2"/>
        <v>34050000</v>
      </c>
      <c r="O52" s="122">
        <v>27000000</v>
      </c>
      <c r="P52" s="97" t="s">
        <v>482</v>
      </c>
      <c r="Q52" s="126">
        <v>42536</v>
      </c>
      <c r="R52" s="111">
        <v>42536</v>
      </c>
      <c r="S52" s="127">
        <v>42766</v>
      </c>
      <c r="T52" s="35">
        <v>6</v>
      </c>
      <c r="U52" s="39">
        <v>1</v>
      </c>
      <c r="V52" s="55"/>
      <c r="W52" s="35" t="s">
        <v>484</v>
      </c>
      <c r="X52" s="35"/>
      <c r="Y52" s="35"/>
      <c r="Z52" s="128">
        <f t="shared" ref="Z52:Z68" si="3">O52/N52</f>
        <v>0.79295154185022021</v>
      </c>
    </row>
    <row r="53" spans="2:26" ht="15" customHeight="1" thickBot="1" x14ac:dyDescent="0.3">
      <c r="B53" s="164">
        <v>40</v>
      </c>
      <c r="C53" s="164" t="s">
        <v>409</v>
      </c>
      <c r="D53" s="164">
        <v>5</v>
      </c>
      <c r="E53" s="35" t="s">
        <v>173</v>
      </c>
      <c r="F53" s="183" t="s">
        <v>219</v>
      </c>
      <c r="G53" s="183" t="s">
        <v>491</v>
      </c>
      <c r="H53" s="184" t="s">
        <v>490</v>
      </c>
      <c r="I53" s="184">
        <v>1024515563</v>
      </c>
      <c r="J53" s="100" t="s">
        <v>313</v>
      </c>
      <c r="K53" s="168">
        <v>22983333</v>
      </c>
      <c r="L53" s="55"/>
      <c r="M53" s="122">
        <v>3500000</v>
      </c>
      <c r="N53" s="56">
        <f t="shared" si="2"/>
        <v>26483333</v>
      </c>
      <c r="O53" s="122">
        <v>21000000</v>
      </c>
      <c r="P53" s="97" t="s">
        <v>482</v>
      </c>
      <c r="Q53" s="126">
        <v>42536</v>
      </c>
      <c r="R53" s="111">
        <v>42536</v>
      </c>
      <c r="S53" s="127">
        <v>42766</v>
      </c>
      <c r="T53" s="35">
        <v>6</v>
      </c>
      <c r="U53" s="39">
        <v>1</v>
      </c>
      <c r="V53" s="55"/>
      <c r="W53" s="35" t="s">
        <v>484</v>
      </c>
      <c r="X53" s="35"/>
      <c r="Y53" s="35"/>
      <c r="Z53" s="128">
        <f t="shared" si="3"/>
        <v>0.79295155183073063</v>
      </c>
    </row>
    <row r="54" spans="2:26" ht="15" customHeight="1" thickBot="1" x14ac:dyDescent="0.3">
      <c r="B54" s="164">
        <v>41</v>
      </c>
      <c r="C54" s="164" t="s">
        <v>410</v>
      </c>
      <c r="D54" s="164">
        <v>5</v>
      </c>
      <c r="E54" s="35" t="s">
        <v>173</v>
      </c>
      <c r="F54" s="183" t="s">
        <v>220</v>
      </c>
      <c r="G54" s="183" t="s">
        <v>491</v>
      </c>
      <c r="H54" s="184" t="s">
        <v>490</v>
      </c>
      <c r="I54" s="184">
        <v>51985575</v>
      </c>
      <c r="J54" s="100" t="s">
        <v>314</v>
      </c>
      <c r="K54" s="168">
        <v>13200000</v>
      </c>
      <c r="L54" s="55"/>
      <c r="M54" s="122">
        <v>2000000</v>
      </c>
      <c r="N54" s="56">
        <f t="shared" si="2"/>
        <v>15200000</v>
      </c>
      <c r="O54" s="122">
        <v>12133333</v>
      </c>
      <c r="P54" s="97" t="s">
        <v>482</v>
      </c>
      <c r="Q54" s="126">
        <v>42534</v>
      </c>
      <c r="R54" s="111">
        <v>42534</v>
      </c>
      <c r="S54" s="127">
        <v>42766</v>
      </c>
      <c r="T54" s="35">
        <v>6</v>
      </c>
      <c r="U54" s="39">
        <v>1</v>
      </c>
      <c r="V54" s="55"/>
      <c r="W54" s="35" t="s">
        <v>484</v>
      </c>
      <c r="X54" s="35"/>
      <c r="Y54" s="35"/>
      <c r="Z54" s="128">
        <f t="shared" si="3"/>
        <v>0.79824559210526314</v>
      </c>
    </row>
    <row r="55" spans="2:26" ht="15" customHeight="1" thickBot="1" x14ac:dyDescent="0.3">
      <c r="B55" s="164">
        <v>42</v>
      </c>
      <c r="C55" s="164" t="s">
        <v>411</v>
      </c>
      <c r="D55" s="164">
        <v>5</v>
      </c>
      <c r="E55" s="35" t="s">
        <v>173</v>
      </c>
      <c r="F55" s="183" t="s">
        <v>221</v>
      </c>
      <c r="G55" s="183" t="s">
        <v>491</v>
      </c>
      <c r="H55" s="184" t="s">
        <v>490</v>
      </c>
      <c r="I55" s="184">
        <v>79960305</v>
      </c>
      <c r="J55" s="100" t="s">
        <v>315</v>
      </c>
      <c r="K55" s="168">
        <v>17730000</v>
      </c>
      <c r="L55" s="55"/>
      <c r="M55" s="122">
        <v>2700000</v>
      </c>
      <c r="N55" s="56">
        <f t="shared" si="2"/>
        <v>20430000</v>
      </c>
      <c r="O55" s="122">
        <v>16290000</v>
      </c>
      <c r="P55" s="97" t="s">
        <v>482</v>
      </c>
      <c r="Q55" s="126">
        <v>42535</v>
      </c>
      <c r="R55" s="111">
        <v>42535</v>
      </c>
      <c r="S55" s="127">
        <v>42765</v>
      </c>
      <c r="T55" s="35">
        <v>6</v>
      </c>
      <c r="U55" s="39">
        <v>1</v>
      </c>
      <c r="V55" s="55"/>
      <c r="W55" s="35" t="s">
        <v>484</v>
      </c>
      <c r="X55" s="35"/>
      <c r="Y55" s="35"/>
      <c r="Z55" s="128">
        <f t="shared" si="3"/>
        <v>0.79735682819383258</v>
      </c>
    </row>
    <row r="56" spans="2:26" ht="90.75" thickBot="1" x14ac:dyDescent="0.3">
      <c r="B56" s="164">
        <v>43</v>
      </c>
      <c r="C56" s="164" t="s">
        <v>412</v>
      </c>
      <c r="D56" s="164">
        <v>5</v>
      </c>
      <c r="E56" s="35" t="s">
        <v>173</v>
      </c>
      <c r="F56" s="183" t="s">
        <v>222</v>
      </c>
      <c r="G56" s="183" t="s">
        <v>491</v>
      </c>
      <c r="H56" s="184" t="s">
        <v>490</v>
      </c>
      <c r="I56" s="184">
        <v>80041124</v>
      </c>
      <c r="J56" s="100" t="s">
        <v>316</v>
      </c>
      <c r="K56" s="168">
        <v>18946667</v>
      </c>
      <c r="L56" s="55"/>
      <c r="M56" s="35">
        <v>0</v>
      </c>
      <c r="N56" s="56">
        <f t="shared" si="2"/>
        <v>18946667</v>
      </c>
      <c r="O56" s="122">
        <v>17400000</v>
      </c>
      <c r="P56" s="97" t="s">
        <v>482</v>
      </c>
      <c r="Q56" s="126">
        <v>42536</v>
      </c>
      <c r="R56" s="111">
        <v>42536</v>
      </c>
      <c r="S56" s="127">
        <v>42735</v>
      </c>
      <c r="T56" s="35">
        <v>6</v>
      </c>
      <c r="U56" s="39">
        <v>0</v>
      </c>
      <c r="V56" s="55"/>
      <c r="X56" s="35" t="s">
        <v>484</v>
      </c>
      <c r="Y56" s="35"/>
      <c r="Z56" s="128">
        <f t="shared" si="3"/>
        <v>0.91836733078171484</v>
      </c>
    </row>
    <row r="57" spans="2:26" ht="15" customHeight="1" thickBot="1" x14ac:dyDescent="0.3">
      <c r="B57" s="164">
        <v>44</v>
      </c>
      <c r="C57" s="164" t="s">
        <v>413</v>
      </c>
      <c r="D57" s="164">
        <v>5</v>
      </c>
      <c r="E57" s="35" t="s">
        <v>173</v>
      </c>
      <c r="F57" s="183" t="s">
        <v>223</v>
      </c>
      <c r="G57" s="183" t="s">
        <v>491</v>
      </c>
      <c r="H57" s="184" t="s">
        <v>490</v>
      </c>
      <c r="I57" s="184">
        <v>52783813</v>
      </c>
      <c r="J57" s="100" t="s">
        <v>317</v>
      </c>
      <c r="K57" s="168">
        <v>22440000</v>
      </c>
      <c r="L57" s="55"/>
      <c r="M57" s="122">
        <v>3600000</v>
      </c>
      <c r="N57" s="56">
        <f t="shared" si="2"/>
        <v>26040000</v>
      </c>
      <c r="O57" s="122">
        <v>20160000</v>
      </c>
      <c r="P57" s="97" t="s">
        <v>482</v>
      </c>
      <c r="Q57" s="126">
        <v>42548</v>
      </c>
      <c r="R57" s="111">
        <v>42548</v>
      </c>
      <c r="S57" s="127">
        <v>42769</v>
      </c>
      <c r="T57" s="35">
        <v>6</v>
      </c>
      <c r="U57" s="39">
        <v>1</v>
      </c>
      <c r="V57" s="55"/>
      <c r="W57" s="35" t="s">
        <v>484</v>
      </c>
      <c r="X57" s="35"/>
      <c r="Y57" s="35"/>
      <c r="Z57" s="128">
        <f t="shared" si="3"/>
        <v>0.77419354838709675</v>
      </c>
    </row>
    <row r="58" spans="2:26" ht="15" customHeight="1" thickBot="1" x14ac:dyDescent="0.3">
      <c r="B58" s="164">
        <v>45</v>
      </c>
      <c r="C58" s="164" t="s">
        <v>414</v>
      </c>
      <c r="D58" s="164">
        <v>5</v>
      </c>
      <c r="E58" s="35" t="s">
        <v>173</v>
      </c>
      <c r="F58" s="183" t="s">
        <v>224</v>
      </c>
      <c r="G58" s="183" t="s">
        <v>491</v>
      </c>
      <c r="H58" s="184" t="s">
        <v>490</v>
      </c>
      <c r="I58" s="184">
        <v>1015416358</v>
      </c>
      <c r="J58" s="100" t="s">
        <v>318</v>
      </c>
      <c r="K58" s="168">
        <v>20053333</v>
      </c>
      <c r="L58" s="55"/>
      <c r="M58" s="35">
        <v>0</v>
      </c>
      <c r="N58" s="56">
        <f t="shared" si="2"/>
        <v>20053333</v>
      </c>
      <c r="O58" s="122">
        <v>18240000</v>
      </c>
      <c r="P58" s="97" t="s">
        <v>482</v>
      </c>
      <c r="Q58" s="126">
        <v>42545</v>
      </c>
      <c r="R58" s="111">
        <v>42545</v>
      </c>
      <c r="S58" s="127">
        <v>42736</v>
      </c>
      <c r="T58" s="35">
        <v>6</v>
      </c>
      <c r="U58" s="39">
        <v>0</v>
      </c>
      <c r="V58" s="55"/>
      <c r="W58" s="35"/>
      <c r="X58" s="35" t="s">
        <v>484</v>
      </c>
      <c r="Y58" s="35"/>
      <c r="Z58" s="128">
        <f t="shared" si="3"/>
        <v>0.90957448320436307</v>
      </c>
    </row>
    <row r="59" spans="2:26" ht="15" customHeight="1" thickBot="1" x14ac:dyDescent="0.3">
      <c r="B59" s="164">
        <v>46</v>
      </c>
      <c r="C59" s="164" t="s">
        <v>415</v>
      </c>
      <c r="D59" s="164">
        <v>5</v>
      </c>
      <c r="E59" s="35" t="s">
        <v>173</v>
      </c>
      <c r="F59" s="183" t="s">
        <v>225</v>
      </c>
      <c r="G59" s="183" t="s">
        <v>491</v>
      </c>
      <c r="H59" s="184" t="s">
        <v>490</v>
      </c>
      <c r="I59" s="184">
        <v>52014732</v>
      </c>
      <c r="J59" s="100" t="s">
        <v>319</v>
      </c>
      <c r="K59" s="168">
        <v>25200000</v>
      </c>
      <c r="L59" s="55"/>
      <c r="M59" s="35">
        <v>0</v>
      </c>
      <c r="N59" s="56">
        <f t="shared" si="2"/>
        <v>25200000</v>
      </c>
      <c r="O59" s="122">
        <v>22800000</v>
      </c>
      <c r="P59" s="97" t="s">
        <v>482</v>
      </c>
      <c r="Q59" s="126">
        <v>42545</v>
      </c>
      <c r="R59" s="111">
        <v>42545</v>
      </c>
      <c r="S59" s="127">
        <v>42737</v>
      </c>
      <c r="T59" s="35">
        <v>6</v>
      </c>
      <c r="U59" s="39">
        <v>0</v>
      </c>
      <c r="V59" s="55"/>
      <c r="W59" s="35"/>
      <c r="X59" s="35" t="s">
        <v>484</v>
      </c>
      <c r="Y59" s="35"/>
      <c r="Z59" s="128">
        <f t="shared" si="3"/>
        <v>0.90476190476190477</v>
      </c>
    </row>
    <row r="60" spans="2:26" ht="15" customHeight="1" thickBot="1" x14ac:dyDescent="0.3">
      <c r="B60" s="164">
        <v>47</v>
      </c>
      <c r="C60" s="164" t="s">
        <v>416</v>
      </c>
      <c r="D60" s="164">
        <v>5</v>
      </c>
      <c r="E60" s="35" t="s">
        <v>173</v>
      </c>
      <c r="F60" s="183" t="s">
        <v>226</v>
      </c>
      <c r="G60" s="183" t="s">
        <v>491</v>
      </c>
      <c r="H60" s="184" t="s">
        <v>490</v>
      </c>
      <c r="I60" s="184">
        <v>12240699</v>
      </c>
      <c r="J60" s="100" t="s">
        <v>320</v>
      </c>
      <c r="K60" s="168">
        <v>24933333</v>
      </c>
      <c r="L60" s="55"/>
      <c r="M60" s="122">
        <v>4000000</v>
      </c>
      <c r="N60" s="56">
        <f t="shared" si="2"/>
        <v>28933333</v>
      </c>
      <c r="O60" s="122">
        <v>22800000</v>
      </c>
      <c r="P60" s="97" t="s">
        <v>482</v>
      </c>
      <c r="Q60" s="126">
        <v>42545</v>
      </c>
      <c r="R60" s="111">
        <v>42545</v>
      </c>
      <c r="S60" s="127">
        <v>42766</v>
      </c>
      <c r="T60" s="35">
        <v>6</v>
      </c>
      <c r="U60" s="39">
        <v>1</v>
      </c>
      <c r="V60" s="55"/>
      <c r="W60" s="35" t="s">
        <v>484</v>
      </c>
      <c r="X60" s="35"/>
      <c r="Y60" s="35"/>
      <c r="Z60" s="128">
        <f t="shared" si="3"/>
        <v>0.788018442258277</v>
      </c>
    </row>
    <row r="61" spans="2:26" ht="15" customHeight="1" thickBot="1" x14ac:dyDescent="0.3">
      <c r="B61" s="164">
        <v>48</v>
      </c>
      <c r="C61" s="164" t="s">
        <v>417</v>
      </c>
      <c r="D61" s="164">
        <v>5</v>
      </c>
      <c r="E61" s="35" t="s">
        <v>173</v>
      </c>
      <c r="F61" s="183" t="s">
        <v>227</v>
      </c>
      <c r="G61" s="183" t="s">
        <v>491</v>
      </c>
      <c r="H61" s="184" t="s">
        <v>490</v>
      </c>
      <c r="I61" s="184">
        <v>34978417</v>
      </c>
      <c r="J61" s="100" t="s">
        <v>321</v>
      </c>
      <c r="K61" s="168">
        <v>24000000</v>
      </c>
      <c r="L61" s="55"/>
      <c r="M61" s="35">
        <v>0</v>
      </c>
      <c r="N61" s="56">
        <f t="shared" si="2"/>
        <v>24000000</v>
      </c>
      <c r="O61" s="122">
        <v>22400000</v>
      </c>
      <c r="P61" s="97" t="s">
        <v>482</v>
      </c>
      <c r="Q61" s="112">
        <v>42548</v>
      </c>
      <c r="R61" s="112">
        <v>42548</v>
      </c>
      <c r="S61" s="127">
        <v>42730</v>
      </c>
      <c r="T61" s="35">
        <v>6</v>
      </c>
      <c r="U61" s="39">
        <v>0</v>
      </c>
      <c r="V61" s="55"/>
      <c r="W61" s="35"/>
      <c r="X61" s="35" t="s">
        <v>484</v>
      </c>
      <c r="Y61" s="35"/>
      <c r="Z61" s="128">
        <f t="shared" si="3"/>
        <v>0.93333333333333335</v>
      </c>
    </row>
    <row r="62" spans="2:26" ht="15" customHeight="1" thickBot="1" x14ac:dyDescent="0.3">
      <c r="B62" s="164">
        <v>49</v>
      </c>
      <c r="C62" s="164" t="s">
        <v>418</v>
      </c>
      <c r="D62" s="164">
        <v>5</v>
      </c>
      <c r="E62" s="35" t="s">
        <v>173</v>
      </c>
      <c r="F62" s="183" t="s">
        <v>228</v>
      </c>
      <c r="G62" s="183" t="s">
        <v>491</v>
      </c>
      <c r="H62" s="184" t="s">
        <v>490</v>
      </c>
      <c r="I62" s="184">
        <v>1097332656</v>
      </c>
      <c r="J62" s="100" t="s">
        <v>322</v>
      </c>
      <c r="K62" s="168">
        <v>12200000</v>
      </c>
      <c r="L62" s="55"/>
      <c r="M62" s="122">
        <v>2000000</v>
      </c>
      <c r="N62" s="56">
        <f t="shared" si="2"/>
        <v>14200000</v>
      </c>
      <c r="O62" s="122">
        <v>11133333</v>
      </c>
      <c r="P62" s="97" t="s">
        <v>482</v>
      </c>
      <c r="Q62" s="112">
        <v>42549</v>
      </c>
      <c r="R62" s="111">
        <v>42549</v>
      </c>
      <c r="S62" s="127">
        <v>42765</v>
      </c>
      <c r="T62" s="35">
        <v>6</v>
      </c>
      <c r="U62" s="39">
        <v>1</v>
      </c>
      <c r="V62" s="55"/>
      <c r="W62" s="35" t="s">
        <v>484</v>
      </c>
      <c r="X62" s="35"/>
      <c r="Y62" s="35"/>
      <c r="Z62" s="128">
        <f t="shared" si="3"/>
        <v>0.78403753521126762</v>
      </c>
    </row>
    <row r="63" spans="2:26" ht="15" customHeight="1" thickBot="1" x14ac:dyDescent="0.3">
      <c r="B63" s="164">
        <v>50</v>
      </c>
      <c r="C63" s="164" t="s">
        <v>419</v>
      </c>
      <c r="D63" s="164">
        <v>5</v>
      </c>
      <c r="E63" s="35" t="s">
        <v>173</v>
      </c>
      <c r="F63" s="183" t="s">
        <v>229</v>
      </c>
      <c r="G63" s="183" t="s">
        <v>491</v>
      </c>
      <c r="H63" s="184" t="s">
        <v>490</v>
      </c>
      <c r="I63" s="184">
        <v>1014200955</v>
      </c>
      <c r="J63" s="100" t="s">
        <v>323</v>
      </c>
      <c r="K63" s="168">
        <v>18000000</v>
      </c>
      <c r="L63" s="55"/>
      <c r="M63" s="35">
        <v>0</v>
      </c>
      <c r="N63" s="56">
        <f t="shared" si="2"/>
        <v>18000000</v>
      </c>
      <c r="O63" s="122">
        <v>16400000</v>
      </c>
      <c r="P63" s="97" t="s">
        <v>482</v>
      </c>
      <c r="Q63" s="111">
        <v>42552</v>
      </c>
      <c r="R63" s="111">
        <v>42552</v>
      </c>
      <c r="S63" s="127">
        <v>42735</v>
      </c>
      <c r="T63" s="35">
        <v>6</v>
      </c>
      <c r="U63" s="39">
        <v>0</v>
      </c>
      <c r="V63" s="55"/>
      <c r="W63" s="35"/>
      <c r="X63" s="35" t="s">
        <v>484</v>
      </c>
      <c r="Y63" s="35"/>
      <c r="Z63" s="128">
        <f t="shared" si="3"/>
        <v>0.91111111111111109</v>
      </c>
    </row>
    <row r="64" spans="2:26" ht="15" customHeight="1" x14ac:dyDescent="0.25">
      <c r="B64" s="164">
        <v>51</v>
      </c>
      <c r="C64" s="164" t="s">
        <v>420</v>
      </c>
      <c r="D64" s="164">
        <v>5</v>
      </c>
      <c r="E64" s="35" t="s">
        <v>173</v>
      </c>
      <c r="F64" s="183" t="s">
        <v>230</v>
      </c>
      <c r="G64" s="183" t="s">
        <v>491</v>
      </c>
      <c r="H64" s="184" t="s">
        <v>490</v>
      </c>
      <c r="I64" s="184">
        <v>52816918</v>
      </c>
      <c r="J64" s="100" t="s">
        <v>324</v>
      </c>
      <c r="K64" s="168">
        <v>24000000</v>
      </c>
      <c r="L64" s="55"/>
      <c r="M64" s="122">
        <v>4000000</v>
      </c>
      <c r="N64" s="56">
        <f t="shared" si="2"/>
        <v>28000000</v>
      </c>
      <c r="O64" s="122">
        <v>21866667</v>
      </c>
      <c r="P64" s="97" t="s">
        <v>482</v>
      </c>
      <c r="Q64" s="111">
        <v>42552</v>
      </c>
      <c r="R64" s="113">
        <v>42558</v>
      </c>
      <c r="S64" s="127">
        <v>42766</v>
      </c>
      <c r="T64" s="35">
        <v>6</v>
      </c>
      <c r="U64" s="39">
        <v>1</v>
      </c>
      <c r="V64" s="55"/>
      <c r="W64" s="35" t="s">
        <v>484</v>
      </c>
      <c r="X64" s="35"/>
      <c r="Y64" s="35"/>
      <c r="Z64" s="128">
        <f t="shared" si="3"/>
        <v>0.78095239285714291</v>
      </c>
    </row>
    <row r="65" spans="2:27" s="130" customFormat="1" ht="15" customHeight="1" thickBot="1" x14ac:dyDescent="0.3">
      <c r="B65" s="185">
        <v>52</v>
      </c>
      <c r="C65" s="185" t="s">
        <v>421</v>
      </c>
      <c r="D65" s="185">
        <v>5</v>
      </c>
      <c r="E65" s="132" t="s">
        <v>173</v>
      </c>
      <c r="F65" s="186" t="s">
        <v>495</v>
      </c>
      <c r="G65" s="186" t="s">
        <v>491</v>
      </c>
      <c r="H65" s="187" t="s">
        <v>490</v>
      </c>
      <c r="I65" s="132"/>
      <c r="J65" s="131" t="s">
        <v>325</v>
      </c>
      <c r="K65" s="132"/>
      <c r="AA65" s="130" t="s">
        <v>544</v>
      </c>
    </row>
    <row r="66" spans="2:27" ht="15" customHeight="1" thickBot="1" x14ac:dyDescent="0.3">
      <c r="B66" s="164">
        <v>53</v>
      </c>
      <c r="C66" s="164" t="s">
        <v>422</v>
      </c>
      <c r="D66" s="164">
        <v>5</v>
      </c>
      <c r="E66" s="35" t="s">
        <v>173</v>
      </c>
      <c r="F66" s="183" t="s">
        <v>231</v>
      </c>
      <c r="G66" s="183" t="s">
        <v>491</v>
      </c>
      <c r="H66" s="184" t="s">
        <v>490</v>
      </c>
      <c r="I66" s="184">
        <v>80112111</v>
      </c>
      <c r="J66" s="100" t="s">
        <v>326</v>
      </c>
      <c r="K66" s="168">
        <v>11533333</v>
      </c>
      <c r="L66" s="55"/>
      <c r="M66" s="122">
        <v>2000000</v>
      </c>
      <c r="N66" s="56">
        <f t="shared" ref="N66:N88" si="4">K66+L66+M66</f>
        <v>13533333</v>
      </c>
      <c r="O66" s="122">
        <v>10466667</v>
      </c>
      <c r="P66" s="97" t="s">
        <v>482</v>
      </c>
      <c r="Q66" s="111">
        <v>42559</v>
      </c>
      <c r="R66" s="115">
        <v>42559</v>
      </c>
      <c r="S66" s="127">
        <v>42766</v>
      </c>
      <c r="T66" s="35">
        <v>5</v>
      </c>
      <c r="U66" s="39">
        <v>1</v>
      </c>
      <c r="V66" s="55"/>
      <c r="W66" s="35" t="s">
        <v>484</v>
      </c>
      <c r="X66" s="35"/>
      <c r="Y66" s="35"/>
      <c r="Z66" s="128">
        <f t="shared" si="3"/>
        <v>0.77339905845810486</v>
      </c>
    </row>
    <row r="67" spans="2:27" ht="15" customHeight="1" thickBot="1" x14ac:dyDescent="0.3">
      <c r="B67" s="188">
        <v>54</v>
      </c>
      <c r="C67" s="164" t="s">
        <v>406</v>
      </c>
      <c r="D67" s="164">
        <v>11</v>
      </c>
      <c r="E67" s="35" t="s">
        <v>174</v>
      </c>
      <c r="F67" s="183" t="s">
        <v>232</v>
      </c>
      <c r="G67" s="183" t="s">
        <v>483</v>
      </c>
      <c r="H67" s="183" t="s">
        <v>483</v>
      </c>
      <c r="I67" s="35">
        <v>860053274</v>
      </c>
      <c r="J67" s="100" t="s">
        <v>327</v>
      </c>
      <c r="K67" s="168">
        <v>41000000</v>
      </c>
      <c r="L67" s="55"/>
      <c r="M67" s="122">
        <v>20500000</v>
      </c>
      <c r="N67" s="56">
        <f t="shared" si="4"/>
        <v>61500000</v>
      </c>
      <c r="O67" s="122">
        <v>34299605</v>
      </c>
      <c r="P67" s="97" t="s">
        <v>481</v>
      </c>
      <c r="Q67" s="116">
        <v>42578</v>
      </c>
      <c r="R67" s="116">
        <v>42578</v>
      </c>
      <c r="S67" s="127">
        <v>42851</v>
      </c>
      <c r="T67" s="35">
        <v>6</v>
      </c>
      <c r="U67" s="39">
        <v>3</v>
      </c>
      <c r="V67" s="55"/>
      <c r="W67" s="35" t="s">
        <v>484</v>
      </c>
      <c r="X67" s="35"/>
      <c r="Y67" s="35"/>
      <c r="Z67" s="128">
        <f t="shared" si="3"/>
        <v>0.55771715447154468</v>
      </c>
    </row>
    <row r="68" spans="2:27" ht="15.75" customHeight="1" thickBot="1" x14ac:dyDescent="0.3">
      <c r="B68" s="164">
        <v>55</v>
      </c>
      <c r="C68" s="164" t="s">
        <v>423</v>
      </c>
      <c r="D68" s="164">
        <v>9</v>
      </c>
      <c r="E68" s="35" t="s">
        <v>173</v>
      </c>
      <c r="F68" s="183" t="s">
        <v>233</v>
      </c>
      <c r="G68" s="183" t="s">
        <v>483</v>
      </c>
      <c r="H68" s="183" t="s">
        <v>483</v>
      </c>
      <c r="I68" s="35">
        <v>900521065</v>
      </c>
      <c r="J68" s="100" t="s">
        <v>328</v>
      </c>
      <c r="K68" s="168">
        <v>174720000</v>
      </c>
      <c r="L68" s="55"/>
      <c r="M68" s="35">
        <v>0</v>
      </c>
      <c r="N68" s="56">
        <f t="shared" si="4"/>
        <v>174720000</v>
      </c>
      <c r="O68" s="122">
        <v>72800000</v>
      </c>
      <c r="P68" s="97" t="s">
        <v>481</v>
      </c>
      <c r="Q68" s="116">
        <v>42578</v>
      </c>
      <c r="R68" s="116">
        <v>42578</v>
      </c>
      <c r="S68" s="127">
        <v>42942</v>
      </c>
      <c r="T68" s="35">
        <v>12</v>
      </c>
      <c r="U68" s="39">
        <v>0</v>
      </c>
      <c r="V68" s="55"/>
      <c r="W68" s="35" t="s">
        <v>484</v>
      </c>
      <c r="X68" s="35"/>
      <c r="Y68" s="35"/>
      <c r="Z68" s="128">
        <f t="shared" si="3"/>
        <v>0.41666666666666669</v>
      </c>
    </row>
    <row r="69" spans="2:27" s="147" customFormat="1" ht="15.75" customHeight="1" thickBot="1" x14ac:dyDescent="0.3">
      <c r="B69" s="189">
        <v>56</v>
      </c>
      <c r="C69" s="189" t="s">
        <v>424</v>
      </c>
      <c r="D69" s="189">
        <v>5</v>
      </c>
      <c r="E69" s="139" t="s">
        <v>173</v>
      </c>
      <c r="F69" s="190" t="s">
        <v>496</v>
      </c>
      <c r="G69" s="183" t="s">
        <v>491</v>
      </c>
      <c r="H69" s="184" t="s">
        <v>490</v>
      </c>
      <c r="I69" s="191">
        <v>1020743505</v>
      </c>
      <c r="J69" s="137" t="s">
        <v>329</v>
      </c>
      <c r="K69" s="218">
        <v>10000000</v>
      </c>
      <c r="L69" s="145"/>
      <c r="M69" s="138">
        <v>0</v>
      </c>
      <c r="N69" s="140">
        <f t="shared" si="4"/>
        <v>10000000</v>
      </c>
      <c r="O69" s="138">
        <v>8933333</v>
      </c>
      <c r="P69" s="141" t="s">
        <v>482</v>
      </c>
      <c r="Q69" s="116">
        <v>42583</v>
      </c>
      <c r="R69" s="142">
        <v>42552</v>
      </c>
      <c r="S69" s="143">
        <v>42734</v>
      </c>
      <c r="T69" s="139">
        <v>6</v>
      </c>
      <c r="U69" s="144">
        <v>0</v>
      </c>
      <c r="V69" s="145"/>
      <c r="W69" s="139"/>
      <c r="X69" s="139" t="s">
        <v>484</v>
      </c>
      <c r="Y69" s="139"/>
      <c r="Z69" s="146">
        <f t="shared" ref="Z69:Z76" si="5">O69/N69</f>
        <v>0.8933333</v>
      </c>
    </row>
    <row r="70" spans="2:27" ht="15.75" customHeight="1" thickBot="1" x14ac:dyDescent="0.3">
      <c r="B70" s="164">
        <v>57</v>
      </c>
      <c r="C70" s="164" t="s">
        <v>425</v>
      </c>
      <c r="D70" s="164">
        <v>5</v>
      </c>
      <c r="E70" s="35" t="s">
        <v>173</v>
      </c>
      <c r="F70" s="183" t="s">
        <v>234</v>
      </c>
      <c r="G70" s="183" t="s">
        <v>491</v>
      </c>
      <c r="H70" s="184" t="s">
        <v>490</v>
      </c>
      <c r="I70" s="191">
        <v>79415517</v>
      </c>
      <c r="J70" s="100" t="s">
        <v>330</v>
      </c>
      <c r="K70" s="218">
        <v>20926666</v>
      </c>
      <c r="L70" s="55"/>
      <c r="M70" s="138">
        <v>4300000</v>
      </c>
      <c r="N70" s="140">
        <f t="shared" si="4"/>
        <v>25226666</v>
      </c>
      <c r="O70" s="138">
        <v>18203333</v>
      </c>
      <c r="P70" s="141" t="s">
        <v>482</v>
      </c>
      <c r="Q70" s="116">
        <v>42590</v>
      </c>
      <c r="R70" s="117">
        <v>42590</v>
      </c>
      <c r="S70" s="127">
        <v>42769</v>
      </c>
      <c r="T70" s="35">
        <v>4</v>
      </c>
      <c r="U70" s="39">
        <v>1</v>
      </c>
      <c r="V70" s="55"/>
      <c r="W70" s="139" t="s">
        <v>484</v>
      </c>
      <c r="X70" s="35"/>
      <c r="Y70" s="35"/>
      <c r="Z70" s="146">
        <f t="shared" si="5"/>
        <v>0.72159091494690575</v>
      </c>
    </row>
    <row r="71" spans="2:27" ht="30" customHeight="1" thickBot="1" x14ac:dyDescent="0.3">
      <c r="B71" s="164">
        <v>58</v>
      </c>
      <c r="C71" s="164" t="s">
        <v>426</v>
      </c>
      <c r="D71" s="164">
        <v>5</v>
      </c>
      <c r="E71" s="192" t="s">
        <v>173</v>
      </c>
      <c r="F71" s="183" t="s">
        <v>235</v>
      </c>
      <c r="G71" s="183" t="s">
        <v>491</v>
      </c>
      <c r="H71" s="184" t="s">
        <v>490</v>
      </c>
      <c r="I71" s="191">
        <v>80041030</v>
      </c>
      <c r="J71" s="100" t="s">
        <v>331</v>
      </c>
      <c r="K71" s="218">
        <v>17038200</v>
      </c>
      <c r="L71" s="55"/>
      <c r="M71" s="35">
        <v>0</v>
      </c>
      <c r="N71" s="140">
        <f t="shared" si="4"/>
        <v>17038200</v>
      </c>
      <c r="O71" s="140">
        <v>14820000</v>
      </c>
      <c r="P71" s="141" t="s">
        <v>482</v>
      </c>
      <c r="Q71" s="116">
        <v>42590</v>
      </c>
      <c r="R71" s="117">
        <v>42590</v>
      </c>
      <c r="S71" s="127">
        <v>42738</v>
      </c>
      <c r="T71" s="35">
        <v>4</v>
      </c>
      <c r="U71" s="39">
        <v>0</v>
      </c>
      <c r="V71" s="55"/>
      <c r="W71" s="35"/>
      <c r="X71" s="35" t="s">
        <v>487</v>
      </c>
      <c r="Y71" s="35"/>
      <c r="Z71" s="146">
        <f t="shared" si="5"/>
        <v>0.86981019121738212</v>
      </c>
    </row>
    <row r="72" spans="2:27" ht="15" customHeight="1" thickBot="1" x14ac:dyDescent="0.3">
      <c r="B72" s="164">
        <v>59</v>
      </c>
      <c r="C72" s="164" t="s">
        <v>427</v>
      </c>
      <c r="D72" s="164">
        <v>5</v>
      </c>
      <c r="E72" s="35" t="s">
        <v>173</v>
      </c>
      <c r="F72" s="193" t="s">
        <v>236</v>
      </c>
      <c r="G72" s="183" t="s">
        <v>491</v>
      </c>
      <c r="H72" s="184" t="s">
        <v>490</v>
      </c>
      <c r="I72" s="191">
        <v>22501932</v>
      </c>
      <c r="J72" s="100" t="s">
        <v>332</v>
      </c>
      <c r="K72" s="218">
        <v>16571400</v>
      </c>
      <c r="L72" s="55"/>
      <c r="M72" s="138">
        <v>3501000</v>
      </c>
      <c r="N72" s="140">
        <f t="shared" si="4"/>
        <v>20072400</v>
      </c>
      <c r="O72" s="140">
        <v>14704200</v>
      </c>
      <c r="P72" s="141" t="s">
        <v>482</v>
      </c>
      <c r="Q72" s="116">
        <v>42591</v>
      </c>
      <c r="R72" s="114">
        <v>42591</v>
      </c>
      <c r="S72" s="127">
        <v>42766</v>
      </c>
      <c r="T72" s="35">
        <v>4</v>
      </c>
      <c r="U72" s="39">
        <v>1</v>
      </c>
      <c r="V72" s="55"/>
      <c r="W72" s="35" t="s">
        <v>487</v>
      </c>
      <c r="X72" s="35"/>
      <c r="Y72" s="35"/>
      <c r="Z72" s="146">
        <f t="shared" si="5"/>
        <v>0.73255813953488369</v>
      </c>
    </row>
    <row r="73" spans="2:27" ht="15" customHeight="1" thickBot="1" x14ac:dyDescent="0.3">
      <c r="B73" s="164">
        <v>60</v>
      </c>
      <c r="C73" s="164" t="s">
        <v>428</v>
      </c>
      <c r="D73" s="164">
        <v>5</v>
      </c>
      <c r="E73" s="35" t="s">
        <v>173</v>
      </c>
      <c r="F73" s="193" t="s">
        <v>237</v>
      </c>
      <c r="G73" s="183" t="s">
        <v>491</v>
      </c>
      <c r="H73" s="184" t="s">
        <v>490</v>
      </c>
      <c r="I73" s="191">
        <v>79951944</v>
      </c>
      <c r="J73" s="100" t="s">
        <v>333</v>
      </c>
      <c r="K73" s="218">
        <v>11916667</v>
      </c>
      <c r="L73" s="55"/>
      <c r="M73" s="138">
        <v>2500000</v>
      </c>
      <c r="N73" s="56">
        <f t="shared" si="4"/>
        <v>14416667</v>
      </c>
      <c r="O73" s="140">
        <v>10583333</v>
      </c>
      <c r="P73" s="141" t="s">
        <v>482</v>
      </c>
      <c r="Q73" s="116">
        <v>42590</v>
      </c>
      <c r="R73" s="114">
        <v>42590</v>
      </c>
      <c r="S73" s="127">
        <v>42766</v>
      </c>
      <c r="T73" s="35">
        <v>4</v>
      </c>
      <c r="U73" s="39">
        <v>1</v>
      </c>
      <c r="V73" s="55"/>
      <c r="W73" s="35" t="s">
        <v>487</v>
      </c>
      <c r="X73" s="35"/>
      <c r="Y73" s="35"/>
      <c r="Z73" s="146">
        <f t="shared" si="5"/>
        <v>0.73410400614788429</v>
      </c>
    </row>
    <row r="74" spans="2:27" ht="15" customHeight="1" thickBot="1" x14ac:dyDescent="0.3">
      <c r="B74" s="164">
        <v>61</v>
      </c>
      <c r="C74" s="164" t="s">
        <v>429</v>
      </c>
      <c r="D74" s="164">
        <v>5</v>
      </c>
      <c r="E74" s="35" t="s">
        <v>173</v>
      </c>
      <c r="F74" s="193" t="s">
        <v>238</v>
      </c>
      <c r="G74" s="183" t="s">
        <v>491</v>
      </c>
      <c r="H74" s="184" t="s">
        <v>490</v>
      </c>
      <c r="I74" s="191">
        <v>51650636</v>
      </c>
      <c r="J74" s="100" t="s">
        <v>334</v>
      </c>
      <c r="K74" s="218">
        <v>16571400</v>
      </c>
      <c r="L74" s="55"/>
      <c r="M74" s="35">
        <v>0</v>
      </c>
      <c r="N74" s="56">
        <f t="shared" si="4"/>
        <v>16571400</v>
      </c>
      <c r="O74" s="140">
        <v>14704200</v>
      </c>
      <c r="P74" s="141" t="s">
        <v>482</v>
      </c>
      <c r="Q74" s="116">
        <v>42591</v>
      </c>
      <c r="R74" s="118">
        <v>42591</v>
      </c>
      <c r="S74" s="143">
        <v>42734</v>
      </c>
      <c r="T74" s="35">
        <v>4</v>
      </c>
      <c r="U74" s="39">
        <v>0</v>
      </c>
      <c r="V74" s="55"/>
      <c r="W74" s="35"/>
      <c r="X74" s="35" t="s">
        <v>487</v>
      </c>
      <c r="Y74" s="35"/>
      <c r="Z74" s="146">
        <f t="shared" si="5"/>
        <v>0.88732394366197187</v>
      </c>
    </row>
    <row r="75" spans="2:27" ht="15" customHeight="1" thickBot="1" x14ac:dyDescent="0.3">
      <c r="B75" s="164">
        <v>62</v>
      </c>
      <c r="C75" s="164" t="s">
        <v>432</v>
      </c>
      <c r="D75" s="164">
        <v>5</v>
      </c>
      <c r="E75" s="35" t="s">
        <v>173</v>
      </c>
      <c r="F75" s="193" t="s">
        <v>239</v>
      </c>
      <c r="G75" s="183" t="s">
        <v>491</v>
      </c>
      <c r="H75" s="184" t="s">
        <v>490</v>
      </c>
      <c r="I75" s="191">
        <v>8722208</v>
      </c>
      <c r="J75" s="100" t="s">
        <v>335</v>
      </c>
      <c r="K75" s="218">
        <v>14820900</v>
      </c>
      <c r="L75" s="55"/>
      <c r="M75" s="138">
        <v>3501000</v>
      </c>
      <c r="N75" s="56">
        <f t="shared" si="4"/>
        <v>18321900</v>
      </c>
      <c r="O75" s="140">
        <v>12953700</v>
      </c>
      <c r="P75" s="141" t="s">
        <v>482</v>
      </c>
      <c r="Q75" s="126">
        <v>42971</v>
      </c>
      <c r="R75" s="118">
        <v>42606</v>
      </c>
      <c r="S75" s="127">
        <v>42766</v>
      </c>
      <c r="T75" s="35">
        <v>4</v>
      </c>
      <c r="U75" s="39">
        <v>1</v>
      </c>
      <c r="V75" s="55"/>
      <c r="W75" s="35" t="s">
        <v>487</v>
      </c>
      <c r="X75" s="35"/>
      <c r="Y75" s="35"/>
      <c r="Z75" s="146">
        <f t="shared" si="5"/>
        <v>0.70700636942675155</v>
      </c>
    </row>
    <row r="76" spans="2:27" ht="30" customHeight="1" thickBot="1" x14ac:dyDescent="0.3">
      <c r="B76" s="164">
        <v>63</v>
      </c>
      <c r="C76" s="164" t="s">
        <v>430</v>
      </c>
      <c r="D76" s="164">
        <v>19</v>
      </c>
      <c r="E76" s="35" t="s">
        <v>175</v>
      </c>
      <c r="F76" s="194" t="s">
        <v>240</v>
      </c>
      <c r="G76" s="183" t="s">
        <v>483</v>
      </c>
      <c r="H76" s="183" t="s">
        <v>483</v>
      </c>
      <c r="I76" s="35">
        <v>900280219</v>
      </c>
      <c r="J76" s="100" t="s">
        <v>336</v>
      </c>
      <c r="K76" s="168">
        <v>19304712</v>
      </c>
      <c r="L76" s="55"/>
      <c r="M76" s="122">
        <v>6295000</v>
      </c>
      <c r="N76" s="56">
        <f t="shared" si="4"/>
        <v>25599712</v>
      </c>
      <c r="O76" s="122">
        <v>13698883</v>
      </c>
      <c r="P76" s="97" t="s">
        <v>481</v>
      </c>
      <c r="Q76" s="126">
        <v>42618</v>
      </c>
      <c r="R76" s="118">
        <v>42618</v>
      </c>
      <c r="S76" s="127">
        <v>42798</v>
      </c>
      <c r="T76" s="35">
        <v>6</v>
      </c>
      <c r="U76" s="39">
        <v>0</v>
      </c>
      <c r="V76" s="55"/>
      <c r="W76" s="35" t="s">
        <v>487</v>
      </c>
      <c r="X76" s="35"/>
      <c r="Y76" s="35"/>
      <c r="Z76" s="146">
        <f t="shared" si="5"/>
        <v>0.53511863727216935</v>
      </c>
    </row>
    <row r="77" spans="2:27" s="130" customFormat="1" ht="15" customHeight="1" thickBot="1" x14ac:dyDescent="0.3">
      <c r="B77" s="195">
        <v>64</v>
      </c>
      <c r="C77" s="185" t="s">
        <v>435</v>
      </c>
      <c r="D77" s="185">
        <v>19</v>
      </c>
      <c r="E77" s="132" t="s">
        <v>176</v>
      </c>
      <c r="F77" s="196" t="s">
        <v>241</v>
      </c>
      <c r="G77" s="183" t="s">
        <v>485</v>
      </c>
      <c r="H77" s="35" t="s">
        <v>486</v>
      </c>
      <c r="I77" s="187"/>
      <c r="J77" s="131" t="s">
        <v>337</v>
      </c>
      <c r="K77" s="219">
        <v>0</v>
      </c>
      <c r="L77" s="136"/>
      <c r="M77" s="132">
        <v>0</v>
      </c>
      <c r="N77" s="133">
        <f t="shared" si="4"/>
        <v>0</v>
      </c>
      <c r="O77" s="134">
        <v>0</v>
      </c>
      <c r="P77" s="141" t="s">
        <v>482</v>
      </c>
      <c r="Q77" s="149">
        <v>42621</v>
      </c>
      <c r="R77" s="148">
        <v>42621</v>
      </c>
      <c r="S77" s="150">
        <v>42742</v>
      </c>
      <c r="T77" s="132">
        <v>4</v>
      </c>
      <c r="U77" s="135">
        <v>0</v>
      </c>
      <c r="V77" s="136"/>
      <c r="W77" s="35" t="s">
        <v>487</v>
      </c>
      <c r="X77" s="132"/>
      <c r="Y77" s="132"/>
      <c r="Z77" s="146">
        <v>0</v>
      </c>
    </row>
    <row r="78" spans="2:27" ht="30" customHeight="1" thickBot="1" x14ac:dyDescent="0.3">
      <c r="B78" s="164">
        <v>65</v>
      </c>
      <c r="C78" s="164" t="s">
        <v>436</v>
      </c>
      <c r="D78" s="164">
        <v>5</v>
      </c>
      <c r="E78" s="35" t="s">
        <v>173</v>
      </c>
      <c r="F78" s="197" t="s">
        <v>242</v>
      </c>
      <c r="G78" s="183" t="s">
        <v>491</v>
      </c>
      <c r="H78" s="184" t="s">
        <v>490</v>
      </c>
      <c r="I78" s="184">
        <v>79765033</v>
      </c>
      <c r="J78" s="100" t="s">
        <v>338</v>
      </c>
      <c r="K78" s="168">
        <v>17100000</v>
      </c>
      <c r="L78" s="55"/>
      <c r="M78" s="122">
        <v>4500000</v>
      </c>
      <c r="N78" s="56">
        <f t="shared" si="4"/>
        <v>21600000</v>
      </c>
      <c r="O78" s="56">
        <v>14700000</v>
      </c>
      <c r="P78" s="141" t="s">
        <v>482</v>
      </c>
      <c r="Q78" s="126">
        <v>42620</v>
      </c>
      <c r="R78" s="118">
        <v>42620</v>
      </c>
      <c r="S78" s="127">
        <v>42765</v>
      </c>
      <c r="T78" s="35">
        <v>3</v>
      </c>
      <c r="U78" s="39">
        <v>1</v>
      </c>
      <c r="V78" s="55"/>
      <c r="W78" s="35" t="s">
        <v>487</v>
      </c>
      <c r="X78" s="35"/>
      <c r="Y78" s="35"/>
      <c r="Z78" s="146">
        <f t="shared" ref="Z78:Z115" si="6">O78/N78</f>
        <v>0.68055555555555558</v>
      </c>
    </row>
    <row r="79" spans="2:27" ht="30" customHeight="1" thickBot="1" x14ac:dyDescent="0.3">
      <c r="B79" s="164">
        <v>66</v>
      </c>
      <c r="C79" s="164" t="s">
        <v>434</v>
      </c>
      <c r="D79" s="164">
        <v>6</v>
      </c>
      <c r="E79" s="35" t="s">
        <v>175</v>
      </c>
      <c r="F79" s="198" t="s">
        <v>243</v>
      </c>
      <c r="G79" s="183" t="s">
        <v>483</v>
      </c>
      <c r="H79" s="183" t="s">
        <v>483</v>
      </c>
      <c r="I79" s="35">
        <v>900207450</v>
      </c>
      <c r="J79" s="100" t="s">
        <v>339</v>
      </c>
      <c r="K79" s="168">
        <v>8060000</v>
      </c>
      <c r="L79" s="55"/>
      <c r="M79" s="35">
        <v>0</v>
      </c>
      <c r="N79" s="56">
        <f t="shared" si="4"/>
        <v>8060000</v>
      </c>
      <c r="O79" s="122">
        <v>8060000</v>
      </c>
      <c r="P79" s="97" t="s">
        <v>481</v>
      </c>
      <c r="Q79" s="38"/>
      <c r="R79" s="118">
        <v>42629</v>
      </c>
      <c r="S79" s="35"/>
      <c r="T79" s="35"/>
      <c r="U79" s="39"/>
      <c r="V79" s="55"/>
      <c r="W79" s="35"/>
      <c r="X79" s="35"/>
      <c r="Y79" s="35" t="s">
        <v>487</v>
      </c>
      <c r="Z79" s="146">
        <f t="shared" si="6"/>
        <v>1</v>
      </c>
    </row>
    <row r="80" spans="2:27" ht="30" customHeight="1" thickBot="1" x14ac:dyDescent="0.3">
      <c r="B80" s="164">
        <v>67</v>
      </c>
      <c r="C80" s="164" t="s">
        <v>433</v>
      </c>
      <c r="D80" s="164">
        <v>10</v>
      </c>
      <c r="E80" s="35" t="s">
        <v>174</v>
      </c>
      <c r="F80" s="198" t="s">
        <v>244</v>
      </c>
      <c r="G80" s="183" t="s">
        <v>483</v>
      </c>
      <c r="H80" s="183" t="s">
        <v>483</v>
      </c>
      <c r="I80" s="35">
        <v>860002400</v>
      </c>
      <c r="J80" s="100" t="s">
        <v>282</v>
      </c>
      <c r="K80" s="168">
        <v>41393323</v>
      </c>
      <c r="L80" s="55"/>
      <c r="M80" s="35">
        <v>0</v>
      </c>
      <c r="N80" s="56">
        <f t="shared" si="4"/>
        <v>41393323</v>
      </c>
      <c r="O80" s="122">
        <v>33462396</v>
      </c>
      <c r="P80" s="97" t="s">
        <v>481</v>
      </c>
      <c r="Q80" s="116">
        <v>42639</v>
      </c>
      <c r="R80" s="116">
        <v>42639</v>
      </c>
      <c r="S80" s="127">
        <v>42870</v>
      </c>
      <c r="T80" s="35">
        <v>12</v>
      </c>
      <c r="U80" s="39">
        <v>0</v>
      </c>
      <c r="V80" s="55"/>
      <c r="W80" s="35" t="s">
        <v>487</v>
      </c>
      <c r="X80" s="35"/>
      <c r="Y80" s="35"/>
      <c r="Z80" s="146">
        <f t="shared" si="6"/>
        <v>0.80840081382207463</v>
      </c>
    </row>
    <row r="81" spans="2:26" ht="15" customHeight="1" thickBot="1" x14ac:dyDescent="0.3">
      <c r="B81" s="164">
        <v>68</v>
      </c>
      <c r="C81" s="164" t="s">
        <v>431</v>
      </c>
      <c r="D81" s="164">
        <v>19</v>
      </c>
      <c r="E81" s="35" t="s">
        <v>174</v>
      </c>
      <c r="F81" s="198" t="s">
        <v>245</v>
      </c>
      <c r="G81" s="183" t="s">
        <v>497</v>
      </c>
      <c r="H81" s="183" t="s">
        <v>498</v>
      </c>
      <c r="I81" s="35">
        <v>830102646</v>
      </c>
      <c r="J81" s="100" t="s">
        <v>340</v>
      </c>
      <c r="K81" s="168">
        <f>27600000+39500000</f>
        <v>67100000</v>
      </c>
      <c r="L81" s="55"/>
      <c r="M81" s="122">
        <v>19750000</v>
      </c>
      <c r="N81" s="56">
        <f t="shared" si="4"/>
        <v>86850000</v>
      </c>
      <c r="O81" s="122">
        <f>5508913+8390536</f>
        <v>13899449</v>
      </c>
      <c r="P81" s="97" t="s">
        <v>499</v>
      </c>
      <c r="Q81" s="126">
        <v>42643</v>
      </c>
      <c r="R81" s="119">
        <v>42643</v>
      </c>
      <c r="S81" s="127">
        <v>42823</v>
      </c>
      <c r="T81" s="35">
        <v>6</v>
      </c>
      <c r="U81" s="39">
        <v>3</v>
      </c>
      <c r="V81" s="55"/>
      <c r="W81" s="35" t="s">
        <v>484</v>
      </c>
      <c r="X81" s="35"/>
      <c r="Y81" s="35"/>
      <c r="Z81" s="146">
        <f t="shared" si="6"/>
        <v>0.16003971214738055</v>
      </c>
    </row>
    <row r="82" spans="2:26" ht="15" customHeight="1" thickBot="1" x14ac:dyDescent="0.3">
      <c r="B82" s="164">
        <v>69</v>
      </c>
      <c r="C82" s="164" t="s">
        <v>442</v>
      </c>
      <c r="D82" s="164">
        <v>5</v>
      </c>
      <c r="E82" s="35" t="s">
        <v>173</v>
      </c>
      <c r="F82" s="198" t="s">
        <v>246</v>
      </c>
      <c r="G82" s="198" t="s">
        <v>501</v>
      </c>
      <c r="H82" s="35" t="s">
        <v>500</v>
      </c>
      <c r="I82" s="35">
        <v>80769495</v>
      </c>
      <c r="J82" s="100" t="s">
        <v>341</v>
      </c>
      <c r="K82" s="168">
        <v>8401667</v>
      </c>
      <c r="L82" s="55"/>
      <c r="M82" s="122">
        <v>3550000</v>
      </c>
      <c r="N82" s="56">
        <f t="shared" si="4"/>
        <v>11951667</v>
      </c>
      <c r="O82" s="122">
        <v>6508333</v>
      </c>
      <c r="P82" s="141" t="s">
        <v>482</v>
      </c>
      <c r="Q82" s="38"/>
      <c r="R82" s="119">
        <v>42664</v>
      </c>
      <c r="S82" s="35"/>
      <c r="T82" s="35"/>
      <c r="U82" s="39"/>
      <c r="V82" s="55"/>
      <c r="W82" s="35" t="s">
        <v>484</v>
      </c>
      <c r="X82" s="35"/>
      <c r="Y82" s="35"/>
      <c r="Z82" s="146">
        <f t="shared" si="6"/>
        <v>0.54455441236774749</v>
      </c>
    </row>
    <row r="83" spans="2:26" ht="15" customHeight="1" thickBot="1" x14ac:dyDescent="0.3">
      <c r="B83" s="164">
        <v>70</v>
      </c>
      <c r="C83" s="164" t="s">
        <v>443</v>
      </c>
      <c r="D83" s="164">
        <v>4</v>
      </c>
      <c r="E83" s="35" t="s">
        <v>175</v>
      </c>
      <c r="F83" s="198" t="s">
        <v>247</v>
      </c>
      <c r="G83" s="183" t="s">
        <v>483</v>
      </c>
      <c r="H83" s="183" t="s">
        <v>483</v>
      </c>
      <c r="I83" s="35">
        <v>830109420</v>
      </c>
      <c r="J83" s="100" t="s">
        <v>342</v>
      </c>
      <c r="K83" s="168">
        <v>19000000</v>
      </c>
      <c r="L83" s="55"/>
      <c r="M83" s="35">
        <v>0</v>
      </c>
      <c r="N83" s="56">
        <f t="shared" si="4"/>
        <v>19000000</v>
      </c>
      <c r="O83" s="54">
        <v>0</v>
      </c>
      <c r="P83" s="97" t="s">
        <v>481</v>
      </c>
      <c r="Q83" s="126">
        <v>42685</v>
      </c>
      <c r="R83" s="119">
        <v>42689</v>
      </c>
      <c r="S83" s="127">
        <v>42865</v>
      </c>
      <c r="T83" s="35">
        <v>6</v>
      </c>
      <c r="U83" s="39">
        <v>0</v>
      </c>
      <c r="V83" s="55"/>
      <c r="W83" s="35" t="s">
        <v>484</v>
      </c>
      <c r="X83" s="35"/>
      <c r="Y83" s="35"/>
      <c r="Z83" s="39">
        <f t="shared" si="6"/>
        <v>0</v>
      </c>
    </row>
    <row r="84" spans="2:26" ht="15" customHeight="1" thickBot="1" x14ac:dyDescent="0.3">
      <c r="B84" s="164">
        <v>71</v>
      </c>
      <c r="C84" s="164" t="s">
        <v>461</v>
      </c>
      <c r="D84" s="164">
        <v>5</v>
      </c>
      <c r="E84" s="35" t="s">
        <v>173</v>
      </c>
      <c r="F84" s="165" t="s">
        <v>248</v>
      </c>
      <c r="G84" s="183" t="s">
        <v>491</v>
      </c>
      <c r="H84" s="184" t="s">
        <v>490</v>
      </c>
      <c r="I84" s="35">
        <v>1144037315</v>
      </c>
      <c r="J84" s="102" t="s">
        <v>343</v>
      </c>
      <c r="K84" s="168">
        <v>3700000</v>
      </c>
      <c r="L84" s="55"/>
      <c r="M84" s="122">
        <v>1850000</v>
      </c>
      <c r="N84" s="56">
        <f t="shared" si="4"/>
        <v>5550000</v>
      </c>
      <c r="O84" s="122">
        <v>1850000</v>
      </c>
      <c r="P84" s="97"/>
      <c r="Q84" s="119">
        <v>42705</v>
      </c>
      <c r="R84" s="119">
        <v>42705</v>
      </c>
      <c r="S84" s="127">
        <v>75637</v>
      </c>
      <c r="T84" s="35">
        <v>1</v>
      </c>
      <c r="U84" s="39">
        <v>1</v>
      </c>
      <c r="V84" s="55"/>
      <c r="W84" s="35" t="s">
        <v>484</v>
      </c>
      <c r="X84" s="35"/>
      <c r="Y84" s="35"/>
      <c r="Z84" s="128">
        <f t="shared" si="6"/>
        <v>0.33333333333333331</v>
      </c>
    </row>
    <row r="85" spans="2:26" ht="195.75" thickBot="1" x14ac:dyDescent="0.3">
      <c r="B85" s="164">
        <v>72</v>
      </c>
      <c r="C85" s="164" t="s">
        <v>459</v>
      </c>
      <c r="D85" s="164">
        <v>4</v>
      </c>
      <c r="E85" s="35" t="s">
        <v>178</v>
      </c>
      <c r="F85" s="201" t="s">
        <v>249</v>
      </c>
      <c r="G85" s="202" t="s">
        <v>503</v>
      </c>
      <c r="H85" s="35" t="s">
        <v>502</v>
      </c>
      <c r="I85" s="35">
        <v>900067669</v>
      </c>
      <c r="J85" s="101" t="s">
        <v>344</v>
      </c>
      <c r="K85" s="168">
        <v>85400000</v>
      </c>
      <c r="L85" s="55"/>
      <c r="M85" s="35">
        <v>0</v>
      </c>
      <c r="N85" s="56">
        <f t="shared" si="4"/>
        <v>85400000</v>
      </c>
      <c r="O85" s="54">
        <v>0</v>
      </c>
      <c r="P85" s="97"/>
      <c r="Q85" s="38"/>
      <c r="R85" s="104"/>
      <c r="S85" s="35"/>
      <c r="T85" s="35"/>
      <c r="U85" s="39"/>
      <c r="V85" s="55" t="s">
        <v>487</v>
      </c>
      <c r="W85" s="35"/>
      <c r="X85" s="35"/>
      <c r="Y85" s="35"/>
      <c r="Z85" s="39">
        <f t="shared" si="6"/>
        <v>0</v>
      </c>
    </row>
    <row r="86" spans="2:26" ht="180.75" thickBot="1" x14ac:dyDescent="0.3">
      <c r="B86" s="164">
        <v>73</v>
      </c>
      <c r="C86" s="164" t="s">
        <v>440</v>
      </c>
      <c r="D86" s="164">
        <v>4</v>
      </c>
      <c r="E86" s="35" t="s">
        <v>174</v>
      </c>
      <c r="F86" s="201" t="s">
        <v>250</v>
      </c>
      <c r="G86" s="202" t="s">
        <v>505</v>
      </c>
      <c r="H86" s="35" t="s">
        <v>504</v>
      </c>
      <c r="I86" s="35">
        <v>900067669</v>
      </c>
      <c r="J86" s="101" t="s">
        <v>344</v>
      </c>
      <c r="K86" s="168">
        <v>204700000</v>
      </c>
      <c r="L86" s="55"/>
      <c r="M86" s="35">
        <v>0</v>
      </c>
      <c r="N86" s="56">
        <f t="shared" si="4"/>
        <v>204700000</v>
      </c>
      <c r="O86" s="54">
        <v>0</v>
      </c>
      <c r="P86" s="97"/>
      <c r="Q86" s="38"/>
      <c r="R86" s="104"/>
      <c r="S86" s="35"/>
      <c r="T86" s="35"/>
      <c r="U86" s="39"/>
      <c r="V86" s="55" t="s">
        <v>487</v>
      </c>
      <c r="W86" s="35"/>
      <c r="X86" s="35"/>
      <c r="Y86" s="35"/>
      <c r="Z86" s="39">
        <f t="shared" si="6"/>
        <v>0</v>
      </c>
    </row>
    <row r="87" spans="2:26" ht="15" customHeight="1" thickBot="1" x14ac:dyDescent="0.3">
      <c r="B87" s="164">
        <v>74</v>
      </c>
      <c r="C87" s="164" t="s">
        <v>444</v>
      </c>
      <c r="D87" s="164">
        <v>4</v>
      </c>
      <c r="E87" s="35" t="s">
        <v>174</v>
      </c>
      <c r="F87" s="165" t="s">
        <v>251</v>
      </c>
      <c r="G87" s="183" t="s">
        <v>491</v>
      </c>
      <c r="H87" s="184" t="s">
        <v>490</v>
      </c>
      <c r="I87" s="35">
        <v>79538529</v>
      </c>
      <c r="J87" s="102" t="s">
        <v>345</v>
      </c>
      <c r="K87" s="168">
        <v>70000000</v>
      </c>
      <c r="L87" s="55"/>
      <c r="M87" s="122">
        <v>35000000</v>
      </c>
      <c r="N87" s="56">
        <f t="shared" si="4"/>
        <v>105000000</v>
      </c>
      <c r="O87" s="54">
        <v>0</v>
      </c>
      <c r="P87" s="97" t="s">
        <v>482</v>
      </c>
      <c r="Q87" s="126">
        <v>42720</v>
      </c>
      <c r="R87" s="126">
        <v>42720</v>
      </c>
      <c r="S87" s="127">
        <v>42901</v>
      </c>
      <c r="T87" s="35">
        <v>4</v>
      </c>
      <c r="U87" s="39">
        <v>2</v>
      </c>
      <c r="V87" s="55"/>
      <c r="W87" s="35" t="s">
        <v>487</v>
      </c>
      <c r="X87" s="35"/>
      <c r="Y87" s="35"/>
      <c r="Z87" s="39">
        <f t="shared" si="6"/>
        <v>0</v>
      </c>
    </row>
    <row r="88" spans="2:26" ht="225.75" thickBot="1" x14ac:dyDescent="0.3">
      <c r="B88" s="164">
        <v>75</v>
      </c>
      <c r="C88" s="164" t="s">
        <v>441</v>
      </c>
      <c r="D88" s="164">
        <v>4</v>
      </c>
      <c r="E88" s="35" t="s">
        <v>174</v>
      </c>
      <c r="F88" s="202" t="s">
        <v>252</v>
      </c>
      <c r="G88" s="202" t="s">
        <v>508</v>
      </c>
      <c r="H88" s="35" t="s">
        <v>507</v>
      </c>
      <c r="I88" s="35">
        <v>900310589</v>
      </c>
      <c r="J88" s="101" t="s">
        <v>346</v>
      </c>
      <c r="K88" s="168">
        <f>63122350+78490000</f>
        <v>141612350</v>
      </c>
      <c r="L88" s="55"/>
      <c r="M88" s="35">
        <v>0</v>
      </c>
      <c r="N88" s="56">
        <f t="shared" si="4"/>
        <v>141612350</v>
      </c>
      <c r="O88" s="54">
        <v>0</v>
      </c>
      <c r="P88" s="97" t="s">
        <v>482</v>
      </c>
      <c r="Q88" s="38"/>
      <c r="R88" s="104"/>
      <c r="S88" s="35"/>
      <c r="T88" s="35"/>
      <c r="U88" s="39"/>
      <c r="V88" s="55" t="s">
        <v>487</v>
      </c>
      <c r="W88" s="35"/>
      <c r="X88" s="35"/>
      <c r="Y88" s="35"/>
      <c r="Z88" s="39">
        <f t="shared" si="6"/>
        <v>0</v>
      </c>
    </row>
    <row r="89" spans="2:26" ht="137.25" customHeight="1" thickBot="1" x14ac:dyDescent="0.3">
      <c r="B89" s="176">
        <v>76</v>
      </c>
      <c r="C89" s="176" t="s">
        <v>468</v>
      </c>
      <c r="D89" s="177">
        <v>4</v>
      </c>
      <c r="E89" s="178" t="s">
        <v>174</v>
      </c>
      <c r="F89" s="199" t="s">
        <v>253</v>
      </c>
      <c r="G89" s="179" t="s">
        <v>483</v>
      </c>
      <c r="H89" s="179" t="s">
        <v>483</v>
      </c>
      <c r="I89">
        <v>830016046</v>
      </c>
      <c r="J89" s="200" t="s">
        <v>347</v>
      </c>
      <c r="K89" s="168">
        <v>22481408</v>
      </c>
      <c r="L89" s="55"/>
      <c r="M89" s="35">
        <v>0</v>
      </c>
      <c r="N89" s="56">
        <f t="shared" ref="N89:N115" si="7">K89+L89+M89</f>
        <v>22481408</v>
      </c>
      <c r="O89" s="54">
        <v>0</v>
      </c>
      <c r="P89" s="97" t="s">
        <v>481</v>
      </c>
      <c r="Q89" s="126">
        <v>42720</v>
      </c>
      <c r="R89" s="126">
        <v>42720</v>
      </c>
      <c r="S89" s="151">
        <v>43084</v>
      </c>
      <c r="T89" s="35">
        <v>12</v>
      </c>
      <c r="U89" s="39">
        <v>0</v>
      </c>
      <c r="V89" s="55"/>
      <c r="W89" s="35" t="s">
        <v>487</v>
      </c>
      <c r="X89" s="35"/>
      <c r="Y89" s="35"/>
      <c r="Z89" s="39">
        <f t="shared" si="6"/>
        <v>0</v>
      </c>
    </row>
    <row r="90" spans="2:26" ht="15" customHeight="1" thickBot="1" x14ac:dyDescent="0.3">
      <c r="B90" s="107">
        <v>77</v>
      </c>
      <c r="C90" s="107" t="s">
        <v>447</v>
      </c>
      <c r="D90" s="96">
        <v>4</v>
      </c>
      <c r="E90" s="58" t="s">
        <v>174</v>
      </c>
      <c r="F90" s="203" t="s">
        <v>254</v>
      </c>
      <c r="G90" s="204" t="s">
        <v>509</v>
      </c>
      <c r="H90" t="s">
        <v>486</v>
      </c>
      <c r="I90">
        <v>900094963</v>
      </c>
      <c r="J90" s="161" t="s">
        <v>348</v>
      </c>
      <c r="K90" s="168">
        <v>180695288</v>
      </c>
      <c r="L90" s="61"/>
      <c r="M90" s="59">
        <v>0</v>
      </c>
      <c r="N90" s="94">
        <f t="shared" si="7"/>
        <v>180695288</v>
      </c>
      <c r="O90" s="62">
        <v>0</v>
      </c>
      <c r="P90" s="97" t="s">
        <v>482</v>
      </c>
      <c r="Q90" s="58"/>
      <c r="R90" s="104"/>
      <c r="S90" s="59"/>
      <c r="T90" s="59"/>
      <c r="U90" s="60"/>
      <c r="V90" s="61" t="s">
        <v>487</v>
      </c>
      <c r="W90" s="59"/>
      <c r="X90" s="59"/>
      <c r="Y90" s="59"/>
      <c r="Z90" s="60">
        <f t="shared" si="6"/>
        <v>0</v>
      </c>
    </row>
    <row r="91" spans="2:26" ht="15" customHeight="1" thickBot="1" x14ac:dyDescent="0.3">
      <c r="B91" s="164">
        <v>78</v>
      </c>
      <c r="C91" s="164" t="s">
        <v>445</v>
      </c>
      <c r="D91" s="164">
        <v>6</v>
      </c>
      <c r="E91" s="35" t="s">
        <v>177</v>
      </c>
      <c r="F91" s="207" t="s">
        <v>255</v>
      </c>
      <c r="G91" s="183" t="s">
        <v>511</v>
      </c>
      <c r="H91" s="35" t="s">
        <v>510</v>
      </c>
      <c r="I91" s="35">
        <v>800230829</v>
      </c>
      <c r="J91" s="102" t="s">
        <v>349</v>
      </c>
      <c r="K91" s="168">
        <f>165500000+23135800</f>
        <v>188635800</v>
      </c>
      <c r="L91" s="55"/>
      <c r="M91" s="35">
        <f>82750000+3253160</f>
        <v>86003160</v>
      </c>
      <c r="N91" s="94">
        <f t="shared" si="7"/>
        <v>274638960</v>
      </c>
      <c r="O91" s="122">
        <f>12876000+84279800</f>
        <v>97155800</v>
      </c>
      <c r="P91" s="97" t="s">
        <v>518</v>
      </c>
      <c r="Q91" s="152">
        <v>42719</v>
      </c>
      <c r="R91" s="152">
        <v>42719</v>
      </c>
      <c r="S91" s="152">
        <v>42900</v>
      </c>
      <c r="T91" s="59">
        <v>6</v>
      </c>
      <c r="U91" s="60">
        <v>0</v>
      </c>
      <c r="V91" s="61"/>
      <c r="W91" s="59" t="s">
        <v>487</v>
      </c>
      <c r="X91" s="59"/>
      <c r="Y91" s="59"/>
      <c r="Z91" s="153">
        <f t="shared" si="6"/>
        <v>0.35375825775046627</v>
      </c>
    </row>
    <row r="92" spans="2:26" ht="15" customHeight="1" thickBot="1" x14ac:dyDescent="0.3">
      <c r="B92" s="164">
        <v>79</v>
      </c>
      <c r="C92" s="164" t="s">
        <v>458</v>
      </c>
      <c r="D92" s="164">
        <v>6</v>
      </c>
      <c r="E92" s="35" t="s">
        <v>175</v>
      </c>
      <c r="F92" s="207" t="s">
        <v>256</v>
      </c>
      <c r="G92" s="207" t="s">
        <v>509</v>
      </c>
      <c r="H92" s="35" t="s">
        <v>512</v>
      </c>
      <c r="I92" s="35">
        <v>830145023</v>
      </c>
      <c r="J92" s="102" t="s">
        <v>350</v>
      </c>
      <c r="K92" s="168">
        <v>7000000</v>
      </c>
      <c r="L92" s="55"/>
      <c r="M92" s="35">
        <v>0</v>
      </c>
      <c r="N92" s="94">
        <f t="shared" si="7"/>
        <v>7000000</v>
      </c>
      <c r="O92" s="122">
        <v>0</v>
      </c>
      <c r="P92" s="97" t="s">
        <v>482</v>
      </c>
      <c r="Q92" s="58"/>
      <c r="R92" s="104"/>
      <c r="S92" s="59"/>
      <c r="T92" s="59"/>
      <c r="U92" s="60"/>
      <c r="V92" s="61"/>
      <c r="W92" s="59" t="s">
        <v>487</v>
      </c>
      <c r="X92" s="59"/>
      <c r="Y92" s="59"/>
      <c r="Z92" s="153">
        <f t="shared" si="6"/>
        <v>0</v>
      </c>
    </row>
    <row r="93" spans="2:26" ht="30" customHeight="1" thickBot="1" x14ac:dyDescent="0.3">
      <c r="B93" s="164">
        <v>80</v>
      </c>
      <c r="C93" s="164" t="s">
        <v>438</v>
      </c>
      <c r="D93" s="164">
        <v>1</v>
      </c>
      <c r="E93" s="35" t="s">
        <v>178</v>
      </c>
      <c r="F93" s="165" t="s">
        <v>257</v>
      </c>
      <c r="G93" s="165" t="s">
        <v>514</v>
      </c>
      <c r="H93" s="35" t="s">
        <v>513</v>
      </c>
      <c r="I93" s="35">
        <v>901036059</v>
      </c>
      <c r="J93" s="102" t="s">
        <v>351</v>
      </c>
      <c r="K93" s="168">
        <v>5192368090</v>
      </c>
      <c r="L93" s="55"/>
      <c r="M93" s="35">
        <v>0</v>
      </c>
      <c r="N93" s="94">
        <f t="shared" si="7"/>
        <v>5192368090</v>
      </c>
      <c r="O93" s="62">
        <v>0</v>
      </c>
      <c r="P93" s="97" t="s">
        <v>482</v>
      </c>
      <c r="Q93" s="152">
        <v>42747</v>
      </c>
      <c r="R93" s="152">
        <v>42747</v>
      </c>
      <c r="S93" s="154">
        <v>42989</v>
      </c>
      <c r="T93" s="59">
        <v>8</v>
      </c>
      <c r="U93" s="60">
        <v>0</v>
      </c>
      <c r="W93" s="61" t="s">
        <v>487</v>
      </c>
      <c r="X93" s="59"/>
      <c r="Y93" s="59"/>
      <c r="Z93" s="60">
        <f t="shared" si="6"/>
        <v>0</v>
      </c>
    </row>
    <row r="94" spans="2:26" ht="15" customHeight="1" thickBot="1" x14ac:dyDescent="0.3">
      <c r="B94" s="164">
        <v>81</v>
      </c>
      <c r="C94" s="164" t="s">
        <v>439</v>
      </c>
      <c r="D94" s="164">
        <v>1</v>
      </c>
      <c r="E94" s="35" t="s">
        <v>178</v>
      </c>
      <c r="F94" s="165" t="s">
        <v>258</v>
      </c>
      <c r="G94" s="207" t="s">
        <v>509</v>
      </c>
      <c r="H94" s="35" t="s">
        <v>515</v>
      </c>
      <c r="I94" s="35">
        <v>901036372</v>
      </c>
      <c r="J94" s="102" t="s">
        <v>352</v>
      </c>
      <c r="K94" s="168">
        <v>301000000</v>
      </c>
      <c r="L94" s="55"/>
      <c r="M94" s="35">
        <v>0</v>
      </c>
      <c r="N94" s="94">
        <f t="shared" si="7"/>
        <v>301000000</v>
      </c>
      <c r="O94" s="62">
        <v>0</v>
      </c>
      <c r="P94" s="97" t="s">
        <v>482</v>
      </c>
      <c r="Q94" s="152">
        <v>42753</v>
      </c>
      <c r="R94" s="152">
        <v>42753</v>
      </c>
      <c r="S94" s="154">
        <v>42872</v>
      </c>
      <c r="T94" s="59">
        <v>5</v>
      </c>
      <c r="U94" s="60">
        <v>0</v>
      </c>
      <c r="W94" s="61" t="s">
        <v>487</v>
      </c>
      <c r="X94" s="59"/>
      <c r="Y94" s="59"/>
      <c r="Z94" s="60">
        <f t="shared" si="6"/>
        <v>0</v>
      </c>
    </row>
    <row r="95" spans="2:26" ht="150.75" thickBot="1" x14ac:dyDescent="0.3">
      <c r="B95" s="164">
        <v>82</v>
      </c>
      <c r="C95" s="164" t="s">
        <v>460</v>
      </c>
      <c r="D95" s="164">
        <v>4</v>
      </c>
      <c r="E95" s="35" t="s">
        <v>174</v>
      </c>
      <c r="F95" s="202" t="s">
        <v>259</v>
      </c>
      <c r="G95" s="184" t="s">
        <v>483</v>
      </c>
      <c r="H95" s="184" t="s">
        <v>483</v>
      </c>
      <c r="I95" s="35">
        <v>830079122</v>
      </c>
      <c r="J95" s="101" t="s">
        <v>353</v>
      </c>
      <c r="K95" s="168">
        <v>12000000</v>
      </c>
      <c r="L95" s="55"/>
      <c r="M95" s="35">
        <v>0</v>
      </c>
      <c r="N95" s="94">
        <f t="shared" si="7"/>
        <v>12000000</v>
      </c>
      <c r="O95" s="62">
        <v>0</v>
      </c>
      <c r="P95" s="97" t="s">
        <v>481</v>
      </c>
      <c r="Q95" s="58"/>
      <c r="R95" s="104"/>
      <c r="S95" s="59"/>
      <c r="T95" s="59"/>
      <c r="U95" s="60"/>
      <c r="V95" s="61" t="s">
        <v>484</v>
      </c>
      <c r="W95" s="59"/>
      <c r="X95" s="59"/>
      <c r="Y95" s="59"/>
      <c r="Z95" s="60">
        <f t="shared" si="6"/>
        <v>0</v>
      </c>
    </row>
    <row r="96" spans="2:26" ht="15" customHeight="1" thickBot="1" x14ac:dyDescent="0.3">
      <c r="B96" s="176">
        <v>83</v>
      </c>
      <c r="C96" s="156" t="s">
        <v>459</v>
      </c>
      <c r="D96" s="157">
        <v>4</v>
      </c>
      <c r="E96" s="158" t="s">
        <v>175</v>
      </c>
      <c r="F96" s="205" t="s">
        <v>260</v>
      </c>
      <c r="G96" s="206" t="s">
        <v>489</v>
      </c>
      <c r="H96" t="s">
        <v>488</v>
      </c>
      <c r="I96">
        <v>900001632</v>
      </c>
      <c r="J96" s="171" t="s">
        <v>354</v>
      </c>
      <c r="K96" s="168">
        <v>15000000</v>
      </c>
      <c r="L96" s="216"/>
      <c r="M96" s="159">
        <v>0</v>
      </c>
      <c r="N96" s="94">
        <f t="shared" si="7"/>
        <v>15000000</v>
      </c>
      <c r="O96" s="62">
        <v>0</v>
      </c>
      <c r="P96" s="97" t="s">
        <v>482</v>
      </c>
      <c r="Q96" s="152">
        <v>42751</v>
      </c>
      <c r="R96" s="152">
        <v>42751</v>
      </c>
      <c r="S96" s="151">
        <v>42901</v>
      </c>
      <c r="T96" s="59">
        <v>6</v>
      </c>
      <c r="U96" s="60"/>
      <c r="V96" s="61"/>
      <c r="W96" s="59" t="s">
        <v>487</v>
      </c>
      <c r="X96" s="59"/>
      <c r="Y96" s="59"/>
      <c r="Z96" s="60">
        <f t="shared" si="6"/>
        <v>0</v>
      </c>
    </row>
    <row r="97" spans="2:26" ht="15" customHeight="1" thickBot="1" x14ac:dyDescent="0.3">
      <c r="B97" s="95">
        <v>84</v>
      </c>
      <c r="C97" s="107" t="s">
        <v>449</v>
      </c>
      <c r="D97" s="96">
        <v>6</v>
      </c>
      <c r="E97" s="58" t="s">
        <v>175</v>
      </c>
      <c r="F97" s="155" t="s">
        <v>261</v>
      </c>
      <c r="G97" s="204" t="s">
        <v>509</v>
      </c>
      <c r="H97" t="s">
        <v>486</v>
      </c>
      <c r="I97">
        <v>830029017</v>
      </c>
      <c r="J97" s="161" t="s">
        <v>355</v>
      </c>
      <c r="K97" s="168">
        <v>100000000</v>
      </c>
      <c r="L97" s="61"/>
      <c r="M97" s="59">
        <v>0</v>
      </c>
      <c r="N97" s="94">
        <f t="shared" si="7"/>
        <v>100000000</v>
      </c>
      <c r="O97" s="62">
        <v>0</v>
      </c>
      <c r="P97" s="97" t="s">
        <v>482</v>
      </c>
      <c r="Q97" s="58"/>
      <c r="R97" s="120"/>
      <c r="S97" s="59"/>
      <c r="T97" s="59"/>
      <c r="U97" s="60"/>
      <c r="V97" s="61" t="s">
        <v>487</v>
      </c>
      <c r="W97" s="59"/>
      <c r="X97" s="59"/>
      <c r="Y97" s="59"/>
      <c r="Z97" s="60">
        <f t="shared" si="6"/>
        <v>0</v>
      </c>
    </row>
    <row r="98" spans="2:26" ht="30" customHeight="1" thickBot="1" x14ac:dyDescent="0.3">
      <c r="B98" s="95">
        <v>85</v>
      </c>
      <c r="C98" s="164" t="s">
        <v>450</v>
      </c>
      <c r="D98" s="164">
        <v>3</v>
      </c>
      <c r="E98" s="35" t="s">
        <v>179</v>
      </c>
      <c r="F98" s="165" t="s">
        <v>262</v>
      </c>
      <c r="G98" s="165" t="s">
        <v>517</v>
      </c>
      <c r="H98" s="35" t="s">
        <v>516</v>
      </c>
      <c r="I98" s="35">
        <v>901037353</v>
      </c>
      <c r="J98" s="102" t="s">
        <v>356</v>
      </c>
      <c r="K98" s="168">
        <f>513209051+19000000</f>
        <v>532209051</v>
      </c>
      <c r="L98" s="61"/>
      <c r="M98" s="59">
        <v>0</v>
      </c>
      <c r="N98" s="94">
        <f t="shared" si="7"/>
        <v>532209051</v>
      </c>
      <c r="O98" s="62">
        <v>0</v>
      </c>
      <c r="P98" s="97" t="s">
        <v>482</v>
      </c>
      <c r="Q98" s="152">
        <v>42747</v>
      </c>
      <c r="R98" s="152">
        <v>42747</v>
      </c>
      <c r="S98" s="154">
        <v>42989</v>
      </c>
      <c r="T98" s="59">
        <v>8</v>
      </c>
      <c r="U98" s="60"/>
      <c r="W98" s="61" t="s">
        <v>484</v>
      </c>
      <c r="X98" s="59"/>
      <c r="Y98" s="59"/>
      <c r="Z98" s="60">
        <f t="shared" si="6"/>
        <v>0</v>
      </c>
    </row>
    <row r="99" spans="2:26" ht="30.75" thickBot="1" x14ac:dyDescent="0.3">
      <c r="B99" s="98">
        <v>86</v>
      </c>
      <c r="C99" s="188"/>
      <c r="D99" s="188">
        <v>9</v>
      </c>
      <c r="E99" s="104" t="s">
        <v>173</v>
      </c>
      <c r="F99" s="35" t="s">
        <v>520</v>
      </c>
      <c r="G99" s="184" t="s">
        <v>483</v>
      </c>
      <c r="H99" s="184" t="s">
        <v>483</v>
      </c>
      <c r="I99" s="35">
        <v>41565172</v>
      </c>
      <c r="J99" s="35" t="s">
        <v>519</v>
      </c>
      <c r="K99" s="168">
        <v>52680000</v>
      </c>
      <c r="L99" s="61"/>
      <c r="M99" s="59">
        <v>0</v>
      </c>
      <c r="N99" s="94">
        <f t="shared" si="7"/>
        <v>52680000</v>
      </c>
      <c r="O99" s="62">
        <v>0</v>
      </c>
      <c r="P99" s="97" t="s">
        <v>481</v>
      </c>
      <c r="Q99" s="126">
        <v>42739</v>
      </c>
      <c r="R99" s="126">
        <v>42739</v>
      </c>
      <c r="S99" s="154">
        <v>42889</v>
      </c>
      <c r="T99" s="59">
        <v>5</v>
      </c>
      <c r="U99" s="60">
        <v>0</v>
      </c>
      <c r="V99" s="61"/>
      <c r="W99" s="59" t="s">
        <v>484</v>
      </c>
      <c r="X99" s="59"/>
      <c r="Y99" s="59"/>
      <c r="Z99" s="60">
        <f t="shared" si="6"/>
        <v>0</v>
      </c>
    </row>
    <row r="100" spans="2:26" ht="30" customHeight="1" thickBot="1" x14ac:dyDescent="0.3">
      <c r="B100" s="95">
        <v>87</v>
      </c>
      <c r="C100" s="164" t="s">
        <v>452</v>
      </c>
      <c r="D100" s="164">
        <v>4</v>
      </c>
      <c r="E100" s="35" t="s">
        <v>174</v>
      </c>
      <c r="F100" s="165" t="s">
        <v>263</v>
      </c>
      <c r="G100" s="165" t="s">
        <v>501</v>
      </c>
      <c r="H100" s="35" t="s">
        <v>506</v>
      </c>
      <c r="I100" s="35">
        <v>830026938</v>
      </c>
      <c r="J100" s="102" t="s">
        <v>357</v>
      </c>
      <c r="K100" s="168">
        <v>69887666</v>
      </c>
      <c r="L100" s="61"/>
      <c r="M100" s="59">
        <v>0</v>
      </c>
      <c r="N100" s="94">
        <f t="shared" si="7"/>
        <v>69887666</v>
      </c>
      <c r="O100" s="62">
        <v>0</v>
      </c>
      <c r="P100" s="97" t="s">
        <v>482</v>
      </c>
      <c r="Q100" s="58"/>
      <c r="R100" s="104"/>
      <c r="S100" s="59"/>
      <c r="T100" s="59"/>
      <c r="U100" s="60"/>
      <c r="V100" s="61" t="s">
        <v>487</v>
      </c>
      <c r="W100" s="59"/>
      <c r="X100" s="59"/>
      <c r="Y100" s="59"/>
      <c r="Z100" s="60">
        <f t="shared" si="6"/>
        <v>0</v>
      </c>
    </row>
    <row r="101" spans="2:26" ht="15" customHeight="1" thickBot="1" x14ac:dyDescent="0.3">
      <c r="B101" s="95">
        <v>88</v>
      </c>
      <c r="C101" s="164" t="s">
        <v>446</v>
      </c>
      <c r="D101" s="164">
        <v>1</v>
      </c>
      <c r="E101" s="35" t="s">
        <v>178</v>
      </c>
      <c r="F101" s="165" t="s">
        <v>264</v>
      </c>
      <c r="G101" s="183" t="s">
        <v>491</v>
      </c>
      <c r="H101" s="35" t="s">
        <v>490</v>
      </c>
      <c r="I101" s="35">
        <v>901038791</v>
      </c>
      <c r="J101" s="102" t="s">
        <v>358</v>
      </c>
      <c r="K101" s="168">
        <v>22290850616</v>
      </c>
      <c r="L101" s="61"/>
      <c r="M101" s="59">
        <v>0</v>
      </c>
      <c r="N101" s="94">
        <f t="shared" si="7"/>
        <v>22290850616</v>
      </c>
      <c r="O101" s="62">
        <v>0</v>
      </c>
      <c r="P101" s="97" t="s">
        <v>482</v>
      </c>
      <c r="Q101" s="152">
        <v>42747</v>
      </c>
      <c r="R101" s="152">
        <v>42747</v>
      </c>
      <c r="S101" s="151">
        <v>43535</v>
      </c>
      <c r="T101" s="59">
        <v>26</v>
      </c>
      <c r="U101" s="60">
        <v>0</v>
      </c>
      <c r="W101" s="61" t="s">
        <v>487</v>
      </c>
      <c r="X101" s="59"/>
      <c r="Y101" s="59"/>
      <c r="Z101" s="60">
        <f t="shared" si="6"/>
        <v>0</v>
      </c>
    </row>
    <row r="102" spans="2:26" ht="30" customHeight="1" thickBot="1" x14ac:dyDescent="0.3">
      <c r="B102" s="95">
        <v>89</v>
      </c>
      <c r="C102" s="164" t="s">
        <v>451</v>
      </c>
      <c r="D102" s="164">
        <v>4</v>
      </c>
      <c r="E102" s="35" t="s">
        <v>174</v>
      </c>
      <c r="F102" s="165" t="s">
        <v>265</v>
      </c>
      <c r="G102" s="165" t="s">
        <v>483</v>
      </c>
      <c r="H102" s="184" t="s">
        <v>483</v>
      </c>
      <c r="I102" s="35">
        <v>900463064</v>
      </c>
      <c r="J102" s="102" t="s">
        <v>359</v>
      </c>
      <c r="K102" s="168">
        <v>27000000</v>
      </c>
      <c r="L102" s="61"/>
      <c r="M102" s="59">
        <v>0</v>
      </c>
      <c r="N102" s="94">
        <f t="shared" si="7"/>
        <v>27000000</v>
      </c>
      <c r="O102" s="62">
        <v>0</v>
      </c>
      <c r="P102" s="97" t="s">
        <v>481</v>
      </c>
      <c r="Q102" s="152">
        <v>42754</v>
      </c>
      <c r="R102" s="152">
        <v>42754</v>
      </c>
      <c r="S102" s="154">
        <v>42965</v>
      </c>
      <c r="T102" s="59">
        <v>8</v>
      </c>
      <c r="U102" s="60"/>
      <c r="W102" s="61" t="s">
        <v>484</v>
      </c>
      <c r="X102" s="59"/>
      <c r="Y102" s="59"/>
      <c r="Z102" s="60">
        <f t="shared" si="6"/>
        <v>0</v>
      </c>
    </row>
    <row r="103" spans="2:26" ht="30" customHeight="1" thickBot="1" x14ac:dyDescent="0.3">
      <c r="B103" s="95">
        <v>90</v>
      </c>
      <c r="C103" s="164" t="s">
        <v>462</v>
      </c>
      <c r="D103" s="164">
        <v>3</v>
      </c>
      <c r="E103" s="35" t="s">
        <v>175</v>
      </c>
      <c r="F103" s="165" t="s">
        <v>266</v>
      </c>
      <c r="G103" s="165" t="s">
        <v>509</v>
      </c>
      <c r="H103" s="35" t="s">
        <v>486</v>
      </c>
      <c r="I103" s="35">
        <v>52703023</v>
      </c>
      <c r="J103" s="102" t="s">
        <v>360</v>
      </c>
      <c r="K103" s="168">
        <v>9600000</v>
      </c>
      <c r="L103" s="59"/>
      <c r="M103" s="59">
        <v>0</v>
      </c>
      <c r="N103" s="94">
        <f t="shared" si="7"/>
        <v>9600000</v>
      </c>
      <c r="O103" s="62">
        <v>0</v>
      </c>
      <c r="P103" s="97" t="s">
        <v>482</v>
      </c>
      <c r="Q103" s="152">
        <v>42751</v>
      </c>
      <c r="R103" s="152">
        <v>42751</v>
      </c>
      <c r="S103" s="151">
        <v>42870</v>
      </c>
      <c r="T103" s="59">
        <v>4</v>
      </c>
      <c r="U103" s="60"/>
      <c r="W103" s="61" t="s">
        <v>487</v>
      </c>
      <c r="X103" s="59"/>
      <c r="Y103" s="59"/>
      <c r="Z103" s="60">
        <f t="shared" si="6"/>
        <v>0</v>
      </c>
    </row>
    <row r="104" spans="2:26" ht="15" customHeight="1" thickBot="1" x14ac:dyDescent="0.3">
      <c r="B104" s="95">
        <v>91</v>
      </c>
      <c r="C104" s="164" t="s">
        <v>463</v>
      </c>
      <c r="D104" s="164">
        <v>3</v>
      </c>
      <c r="E104" s="35" t="s">
        <v>175</v>
      </c>
      <c r="F104" s="165" t="s">
        <v>267</v>
      </c>
      <c r="G104" s="165" t="s">
        <v>521</v>
      </c>
      <c r="H104" s="35" t="s">
        <v>507</v>
      </c>
      <c r="I104" s="35">
        <v>79905298</v>
      </c>
      <c r="J104" s="102" t="s">
        <v>361</v>
      </c>
      <c r="K104" s="168">
        <f>6510000+3797500</f>
        <v>10307500</v>
      </c>
      <c r="L104" s="59"/>
      <c r="M104" s="59">
        <v>0</v>
      </c>
      <c r="N104" s="94">
        <f t="shared" si="7"/>
        <v>10307500</v>
      </c>
      <c r="O104" s="62">
        <v>0</v>
      </c>
      <c r="P104" s="97" t="s">
        <v>482</v>
      </c>
      <c r="Q104" s="58"/>
      <c r="R104" s="121"/>
      <c r="S104" s="59"/>
      <c r="T104" s="59"/>
      <c r="U104" s="60"/>
      <c r="V104" s="61" t="s">
        <v>487</v>
      </c>
      <c r="W104" s="59"/>
      <c r="X104" s="59"/>
      <c r="Y104" s="59"/>
      <c r="Z104" s="60">
        <f t="shared" si="6"/>
        <v>0</v>
      </c>
    </row>
    <row r="105" spans="2:26" ht="75.75" thickBot="1" x14ac:dyDescent="0.3">
      <c r="B105" s="95">
        <v>92</v>
      </c>
      <c r="C105" s="164" t="s">
        <v>457</v>
      </c>
      <c r="D105" s="164">
        <v>4</v>
      </c>
      <c r="E105" s="35" t="s">
        <v>174</v>
      </c>
      <c r="F105" s="202" t="s">
        <v>268</v>
      </c>
      <c r="G105" s="165" t="s">
        <v>509</v>
      </c>
      <c r="H105" s="35" t="s">
        <v>512</v>
      </c>
      <c r="I105" s="35">
        <v>901039494</v>
      </c>
      <c r="J105" s="101" t="s">
        <v>362</v>
      </c>
      <c r="K105" s="168">
        <v>135177340</v>
      </c>
      <c r="L105" s="59"/>
      <c r="M105" s="59">
        <v>0</v>
      </c>
      <c r="N105" s="94">
        <f t="shared" si="7"/>
        <v>135177340</v>
      </c>
      <c r="O105" s="62">
        <v>0</v>
      </c>
      <c r="P105" s="97" t="s">
        <v>482</v>
      </c>
      <c r="Q105" s="58"/>
      <c r="R105" s="104"/>
      <c r="S105" s="59"/>
      <c r="T105" s="59"/>
      <c r="U105" s="60"/>
      <c r="V105" s="61" t="s">
        <v>487</v>
      </c>
      <c r="W105" s="59"/>
      <c r="X105" s="59"/>
      <c r="Y105" s="59"/>
      <c r="Z105" s="60">
        <f t="shared" si="6"/>
        <v>0</v>
      </c>
    </row>
    <row r="106" spans="2:26" ht="78" customHeight="1" thickBot="1" x14ac:dyDescent="0.3">
      <c r="B106" s="95">
        <v>93</v>
      </c>
      <c r="C106" s="164" t="s">
        <v>464</v>
      </c>
      <c r="D106" s="164">
        <v>3</v>
      </c>
      <c r="E106" s="35" t="s">
        <v>175</v>
      </c>
      <c r="F106" s="212" t="s">
        <v>551</v>
      </c>
      <c r="G106" s="165" t="s">
        <v>509</v>
      </c>
      <c r="H106" s="35" t="s">
        <v>512</v>
      </c>
      <c r="I106" s="35">
        <v>79451386</v>
      </c>
      <c r="J106" s="102" t="s">
        <v>363</v>
      </c>
      <c r="K106" s="168">
        <v>15200000</v>
      </c>
      <c r="L106" s="59"/>
      <c r="M106" s="59">
        <v>0</v>
      </c>
      <c r="N106" s="94">
        <f t="shared" si="7"/>
        <v>15200000</v>
      </c>
      <c r="O106" s="62">
        <v>0</v>
      </c>
      <c r="P106" s="97" t="s">
        <v>482</v>
      </c>
      <c r="Q106" s="58"/>
      <c r="R106" s="104"/>
      <c r="S106" s="59"/>
      <c r="T106" s="59"/>
      <c r="U106" s="60"/>
      <c r="V106" s="61" t="s">
        <v>487</v>
      </c>
      <c r="W106" s="59"/>
      <c r="X106" s="59"/>
      <c r="Y106" s="59"/>
      <c r="Z106" s="60">
        <f t="shared" si="6"/>
        <v>0</v>
      </c>
    </row>
    <row r="107" spans="2:26" ht="135.75" thickBot="1" x14ac:dyDescent="0.3">
      <c r="B107" s="95">
        <v>94</v>
      </c>
      <c r="C107" s="164" t="s">
        <v>448</v>
      </c>
      <c r="D107" s="164">
        <v>4</v>
      </c>
      <c r="E107" s="35" t="s">
        <v>174</v>
      </c>
      <c r="F107" s="202" t="s">
        <v>269</v>
      </c>
      <c r="G107" s="202" t="s">
        <v>501</v>
      </c>
      <c r="H107" s="35" t="s">
        <v>522</v>
      </c>
      <c r="I107" s="35">
        <v>900911042</v>
      </c>
      <c r="J107" s="101" t="s">
        <v>364</v>
      </c>
      <c r="K107" s="122">
        <v>68545070</v>
      </c>
      <c r="L107" s="59"/>
      <c r="M107" s="59">
        <v>0</v>
      </c>
      <c r="N107" s="94">
        <f t="shared" si="7"/>
        <v>68545070</v>
      </c>
      <c r="O107" s="62">
        <v>0</v>
      </c>
      <c r="P107" s="97" t="s">
        <v>482</v>
      </c>
      <c r="Q107" s="58"/>
      <c r="R107" s="104"/>
      <c r="S107" s="59"/>
      <c r="T107" s="59"/>
      <c r="U107" s="60"/>
      <c r="V107" s="61" t="s">
        <v>484</v>
      </c>
      <c r="W107" s="59"/>
      <c r="X107" s="59"/>
      <c r="Y107" s="59"/>
      <c r="Z107" s="60">
        <f t="shared" si="6"/>
        <v>0</v>
      </c>
    </row>
    <row r="108" spans="2:26" ht="150.75" thickBot="1" x14ac:dyDescent="0.3">
      <c r="B108" s="95">
        <v>95</v>
      </c>
      <c r="C108" s="156" t="s">
        <v>456</v>
      </c>
      <c r="D108" s="157">
        <v>4</v>
      </c>
      <c r="E108" s="158" t="s">
        <v>174</v>
      </c>
      <c r="F108" s="208" t="s">
        <v>270</v>
      </c>
      <c r="G108" s="210" t="s">
        <v>509</v>
      </c>
      <c r="H108" t="s">
        <v>512</v>
      </c>
      <c r="I108">
        <v>900258517</v>
      </c>
      <c r="J108" s="211" t="s">
        <v>365</v>
      </c>
      <c r="K108" s="122">
        <v>105944520</v>
      </c>
      <c r="L108" s="59"/>
      <c r="M108" s="59">
        <v>0</v>
      </c>
      <c r="N108" s="94">
        <f t="shared" si="7"/>
        <v>105944520</v>
      </c>
      <c r="O108" s="62">
        <v>0</v>
      </c>
      <c r="P108" s="97" t="s">
        <v>482</v>
      </c>
      <c r="Q108" s="58"/>
      <c r="R108" s="104"/>
      <c r="S108" s="59"/>
      <c r="T108" s="59"/>
      <c r="U108" s="60"/>
      <c r="V108" s="61" t="s">
        <v>484</v>
      </c>
      <c r="W108" s="59"/>
      <c r="X108" s="59"/>
      <c r="Y108" s="59"/>
      <c r="Z108" s="60">
        <f t="shared" si="6"/>
        <v>0</v>
      </c>
    </row>
    <row r="109" spans="2:26" ht="30" customHeight="1" thickBot="1" x14ac:dyDescent="0.3">
      <c r="B109" s="95">
        <v>96</v>
      </c>
      <c r="C109" s="107" t="s">
        <v>454</v>
      </c>
      <c r="D109" s="96">
        <v>3</v>
      </c>
      <c r="E109" s="58" t="s">
        <v>179</v>
      </c>
      <c r="F109" s="105" t="s">
        <v>271</v>
      </c>
      <c r="G109" s="183" t="s">
        <v>491</v>
      </c>
      <c r="H109" s="35" t="s">
        <v>490</v>
      </c>
      <c r="I109" s="35">
        <v>901040054</v>
      </c>
      <c r="J109" s="102" t="s">
        <v>366</v>
      </c>
      <c r="K109" s="122" t="s">
        <v>549</v>
      </c>
      <c r="L109" s="59"/>
      <c r="M109" s="59">
        <v>0</v>
      </c>
      <c r="N109" s="94" t="e">
        <f t="shared" si="7"/>
        <v>#VALUE!</v>
      </c>
      <c r="O109" s="62">
        <v>0</v>
      </c>
      <c r="P109" s="97" t="s">
        <v>482</v>
      </c>
      <c r="Q109" s="152">
        <v>42747</v>
      </c>
      <c r="R109" s="152">
        <v>42747</v>
      </c>
      <c r="S109" s="154">
        <v>43535</v>
      </c>
      <c r="T109" s="59">
        <v>26</v>
      </c>
      <c r="U109" s="60">
        <v>0</v>
      </c>
      <c r="W109" s="61" t="s">
        <v>484</v>
      </c>
      <c r="X109" s="59"/>
      <c r="Y109" s="59"/>
      <c r="Z109" s="60" t="e">
        <f t="shared" si="6"/>
        <v>#VALUE!</v>
      </c>
    </row>
    <row r="110" spans="2:26" ht="30" customHeight="1" thickBot="1" x14ac:dyDescent="0.3">
      <c r="B110" s="98">
        <v>97</v>
      </c>
      <c r="C110" s="108" t="s">
        <v>437</v>
      </c>
      <c r="D110" s="109">
        <v>4</v>
      </c>
      <c r="E110" s="110" t="s">
        <v>178</v>
      </c>
      <c r="F110" s="220" t="s">
        <v>550</v>
      </c>
      <c r="G110" s="202" t="s">
        <v>524</v>
      </c>
      <c r="H110" s="35" t="s">
        <v>523</v>
      </c>
      <c r="I110" s="35">
        <v>900116219</v>
      </c>
      <c r="J110" s="101" t="s">
        <v>367</v>
      </c>
      <c r="K110" s="122">
        <v>281214000</v>
      </c>
      <c r="L110" s="59"/>
      <c r="M110" s="59">
        <v>0</v>
      </c>
      <c r="N110" s="94">
        <f t="shared" si="7"/>
        <v>281214000</v>
      </c>
      <c r="O110" s="62">
        <v>0</v>
      </c>
      <c r="P110" s="97" t="s">
        <v>482</v>
      </c>
      <c r="Q110" s="58"/>
      <c r="R110" s="104"/>
      <c r="S110" s="59"/>
      <c r="T110" s="59"/>
      <c r="U110" s="60"/>
      <c r="V110" s="61" t="s">
        <v>484</v>
      </c>
      <c r="W110" s="59"/>
      <c r="X110" s="59"/>
      <c r="Y110" s="59"/>
      <c r="Z110" s="60">
        <f t="shared" si="6"/>
        <v>0</v>
      </c>
    </row>
    <row r="111" spans="2:26" ht="15" customHeight="1" thickBot="1" x14ac:dyDescent="0.3">
      <c r="B111" s="95">
        <v>98</v>
      </c>
      <c r="C111" s="107" t="s">
        <v>453</v>
      </c>
      <c r="D111" s="96">
        <v>4</v>
      </c>
      <c r="E111" s="58" t="s">
        <v>174</v>
      </c>
      <c r="F111" s="105" t="s">
        <v>273</v>
      </c>
      <c r="G111" s="165" t="s">
        <v>526</v>
      </c>
      <c r="H111" s="35" t="s">
        <v>525</v>
      </c>
      <c r="I111" s="35">
        <v>901039968</v>
      </c>
      <c r="J111" s="102" t="s">
        <v>368</v>
      </c>
      <c r="K111" s="122">
        <v>181464500</v>
      </c>
      <c r="L111" s="59"/>
      <c r="M111" s="59">
        <v>0</v>
      </c>
      <c r="N111" s="94">
        <f t="shared" si="7"/>
        <v>181464500</v>
      </c>
      <c r="O111" s="62">
        <v>0</v>
      </c>
      <c r="P111" s="97" t="s">
        <v>482</v>
      </c>
      <c r="Q111" s="58"/>
      <c r="R111" s="104"/>
      <c r="S111" s="59"/>
      <c r="T111" s="59"/>
      <c r="U111" s="60"/>
      <c r="V111" s="61" t="s">
        <v>484</v>
      </c>
      <c r="W111" s="59"/>
      <c r="X111" s="59"/>
      <c r="Y111" s="59"/>
      <c r="Z111" s="60">
        <f t="shared" si="6"/>
        <v>0</v>
      </c>
    </row>
    <row r="112" spans="2:26" ht="105.75" thickBot="1" x14ac:dyDescent="0.3">
      <c r="B112" s="95">
        <v>99</v>
      </c>
      <c r="C112" s="107" t="s">
        <v>455</v>
      </c>
      <c r="D112" s="96">
        <v>4</v>
      </c>
      <c r="E112" s="58" t="s">
        <v>174</v>
      </c>
      <c r="F112" s="209" t="s">
        <v>272</v>
      </c>
      <c r="G112" s="202" t="s">
        <v>489</v>
      </c>
      <c r="H112" s="35" t="s">
        <v>488</v>
      </c>
      <c r="I112" s="35">
        <v>900116219</v>
      </c>
      <c r="J112" s="101" t="s">
        <v>367</v>
      </c>
      <c r="K112" s="168">
        <v>26753080</v>
      </c>
      <c r="L112" s="59"/>
      <c r="M112" s="59">
        <v>0</v>
      </c>
      <c r="N112" s="94">
        <f t="shared" si="7"/>
        <v>26753080</v>
      </c>
      <c r="O112" s="62">
        <v>0</v>
      </c>
      <c r="P112" s="97" t="s">
        <v>482</v>
      </c>
      <c r="Q112" s="58"/>
      <c r="R112" s="104"/>
      <c r="S112" s="59"/>
      <c r="T112" s="59"/>
      <c r="U112" s="60"/>
      <c r="V112" s="61" t="s">
        <v>484</v>
      </c>
      <c r="W112" s="59"/>
      <c r="X112" s="59"/>
      <c r="Y112" s="59"/>
      <c r="Z112" s="60">
        <f t="shared" si="6"/>
        <v>0</v>
      </c>
    </row>
    <row r="113" spans="1:26" ht="15" customHeight="1" thickBot="1" x14ac:dyDescent="0.3">
      <c r="B113" s="95">
        <v>100</v>
      </c>
      <c r="C113" s="107" t="s">
        <v>465</v>
      </c>
      <c r="D113" s="96">
        <v>3</v>
      </c>
      <c r="E113" s="58" t="s">
        <v>175</v>
      </c>
      <c r="F113" s="105" t="s">
        <v>274</v>
      </c>
      <c r="G113" s="206" t="s">
        <v>526</v>
      </c>
      <c r="H113" s="35" t="s">
        <v>525</v>
      </c>
      <c r="I113" s="35">
        <v>52194369</v>
      </c>
      <c r="J113" s="171" t="s">
        <v>369</v>
      </c>
      <c r="K113" s="168">
        <v>11850000</v>
      </c>
      <c r="L113" s="59"/>
      <c r="M113" s="59">
        <v>0</v>
      </c>
      <c r="N113" s="94">
        <f t="shared" si="7"/>
        <v>11850000</v>
      </c>
      <c r="O113" s="62">
        <v>0</v>
      </c>
      <c r="P113" s="97" t="s">
        <v>482</v>
      </c>
      <c r="Q113" s="58"/>
      <c r="R113" s="103"/>
      <c r="S113" s="59"/>
      <c r="T113" s="59"/>
      <c r="U113" s="60"/>
      <c r="V113" s="61" t="s">
        <v>487</v>
      </c>
      <c r="W113" s="59"/>
      <c r="X113" s="59"/>
      <c r="Y113" s="59"/>
      <c r="Z113" s="60">
        <f t="shared" si="6"/>
        <v>0</v>
      </c>
    </row>
    <row r="114" spans="1:26" ht="15" customHeight="1" thickBot="1" x14ac:dyDescent="0.3">
      <c r="B114" s="95">
        <v>101</v>
      </c>
      <c r="C114" s="107" t="s">
        <v>466</v>
      </c>
      <c r="D114" s="96">
        <v>3</v>
      </c>
      <c r="E114" s="58" t="s">
        <v>175</v>
      </c>
      <c r="F114" s="105" t="s">
        <v>275</v>
      </c>
      <c r="G114" s="106" t="s">
        <v>524</v>
      </c>
      <c r="H114" s="35" t="s">
        <v>523</v>
      </c>
      <c r="I114" s="35">
        <v>7694570</v>
      </c>
      <c r="J114" s="102" t="s">
        <v>370</v>
      </c>
      <c r="K114" s="168">
        <v>12500000</v>
      </c>
      <c r="L114" s="59"/>
      <c r="M114" s="59">
        <v>0</v>
      </c>
      <c r="N114" s="94">
        <f t="shared" si="7"/>
        <v>12500000</v>
      </c>
      <c r="O114" s="62">
        <v>0</v>
      </c>
      <c r="P114" s="97" t="s">
        <v>482</v>
      </c>
      <c r="Q114" s="58"/>
      <c r="R114" s="104"/>
      <c r="S114" s="59"/>
      <c r="T114" s="59"/>
      <c r="U114" s="60"/>
      <c r="V114" s="61" t="s">
        <v>487</v>
      </c>
      <c r="W114" s="59"/>
      <c r="X114" s="59"/>
      <c r="Y114" s="59"/>
      <c r="Z114" s="60">
        <f t="shared" si="6"/>
        <v>0</v>
      </c>
    </row>
    <row r="115" spans="1:26" ht="15.75" customHeight="1" thickBot="1" x14ac:dyDescent="0.3">
      <c r="B115" s="107">
        <v>102</v>
      </c>
      <c r="C115" s="107" t="s">
        <v>467</v>
      </c>
      <c r="D115" s="96">
        <v>3</v>
      </c>
      <c r="E115" s="58" t="s">
        <v>175</v>
      </c>
      <c r="F115" s="155" t="s">
        <v>276</v>
      </c>
      <c r="G115" s="160" t="s">
        <v>505</v>
      </c>
      <c r="H115" s="35" t="s">
        <v>504</v>
      </c>
      <c r="I115" s="35">
        <v>51797513</v>
      </c>
      <c r="J115" s="161" t="s">
        <v>371</v>
      </c>
      <c r="K115" s="168">
        <v>17500000</v>
      </c>
      <c r="L115" s="40"/>
      <c r="M115" s="40">
        <v>0</v>
      </c>
      <c r="N115" s="94">
        <f t="shared" si="7"/>
        <v>17500000</v>
      </c>
      <c r="O115" s="62">
        <v>0</v>
      </c>
      <c r="P115" s="169" t="s">
        <v>482</v>
      </c>
      <c r="Q115" s="58"/>
      <c r="R115" s="170"/>
      <c r="S115" s="59"/>
      <c r="T115" s="59"/>
      <c r="U115" s="60"/>
      <c r="V115" s="61" t="s">
        <v>487</v>
      </c>
      <c r="W115" s="59"/>
      <c r="X115" s="59"/>
      <c r="Y115" s="59"/>
      <c r="Z115" s="60">
        <f t="shared" si="6"/>
        <v>0</v>
      </c>
    </row>
    <row r="116" spans="1:26" ht="15.75" customHeight="1" thickBot="1" x14ac:dyDescent="0.3">
      <c r="B116" s="188">
        <v>13174</v>
      </c>
      <c r="C116" s="164" t="s">
        <v>527</v>
      </c>
      <c r="D116" s="164">
        <v>6</v>
      </c>
      <c r="E116" s="35"/>
      <c r="F116" s="212" t="s">
        <v>528</v>
      </c>
      <c r="G116" s="183" t="s">
        <v>491</v>
      </c>
      <c r="H116" s="184" t="s">
        <v>490</v>
      </c>
      <c r="I116" s="35">
        <v>900059238</v>
      </c>
      <c r="J116" s="166" t="s">
        <v>535</v>
      </c>
      <c r="K116" s="214" t="s">
        <v>536</v>
      </c>
      <c r="L116" s="64"/>
      <c r="M116" s="64">
        <v>0</v>
      </c>
      <c r="N116" s="215" t="s">
        <v>536</v>
      </c>
      <c r="O116" s="35">
        <v>0</v>
      </c>
      <c r="P116" s="164" t="s">
        <v>482</v>
      </c>
      <c r="Q116" s="127">
        <v>42727</v>
      </c>
      <c r="R116" s="213">
        <v>42727</v>
      </c>
      <c r="S116" s="127">
        <v>42758</v>
      </c>
      <c r="T116" s="35">
        <v>1</v>
      </c>
      <c r="U116" s="35"/>
      <c r="V116" s="35"/>
      <c r="W116" s="35" t="s">
        <v>484</v>
      </c>
      <c r="X116" s="35"/>
      <c r="Y116" s="35"/>
      <c r="Z116" s="35">
        <v>0</v>
      </c>
    </row>
    <row r="117" spans="1:26" ht="15.75" customHeight="1" thickBot="1" x14ac:dyDescent="0.3">
      <c r="B117" s="188">
        <v>13178</v>
      </c>
      <c r="C117" s="164" t="s">
        <v>527</v>
      </c>
      <c r="D117" s="164">
        <v>6</v>
      </c>
      <c r="E117" s="35"/>
      <c r="F117" s="212" t="s">
        <v>528</v>
      </c>
      <c r="G117" s="183" t="s">
        <v>491</v>
      </c>
      <c r="H117" s="184" t="s">
        <v>490</v>
      </c>
      <c r="I117" s="35">
        <v>890900943</v>
      </c>
      <c r="J117" s="166" t="s">
        <v>539</v>
      </c>
      <c r="K117" s="214" t="s">
        <v>540</v>
      </c>
      <c r="L117" s="64"/>
      <c r="M117" s="64">
        <v>0</v>
      </c>
      <c r="N117" s="215" t="s">
        <v>540</v>
      </c>
      <c r="O117" s="35">
        <v>0</v>
      </c>
      <c r="P117" s="164" t="s">
        <v>482</v>
      </c>
      <c r="Q117" s="127">
        <v>42727</v>
      </c>
      <c r="R117" s="151">
        <v>42727</v>
      </c>
      <c r="S117" s="127">
        <v>42758</v>
      </c>
      <c r="T117" s="35">
        <v>1</v>
      </c>
      <c r="U117" s="35"/>
      <c r="V117" s="35"/>
      <c r="W117" s="35" t="s">
        <v>484</v>
      </c>
      <c r="X117" s="35"/>
      <c r="Y117" s="35"/>
      <c r="Z117" s="35">
        <v>0</v>
      </c>
    </row>
    <row r="118" spans="1:26" ht="15.75" customHeight="1" thickBot="1" x14ac:dyDescent="0.3">
      <c r="B118" s="188">
        <v>13181</v>
      </c>
      <c r="C118" s="164" t="s">
        <v>527</v>
      </c>
      <c r="D118" s="164">
        <v>6</v>
      </c>
      <c r="E118" s="35"/>
      <c r="F118" s="212" t="s">
        <v>528</v>
      </c>
      <c r="G118" s="183" t="s">
        <v>491</v>
      </c>
      <c r="H118" s="184" t="s">
        <v>490</v>
      </c>
      <c r="I118" s="35">
        <v>830037946</v>
      </c>
      <c r="J118" s="166" t="s">
        <v>537</v>
      </c>
      <c r="K118" s="214" t="s">
        <v>538</v>
      </c>
      <c r="L118" s="64"/>
      <c r="M118" s="64">
        <v>0</v>
      </c>
      <c r="N118" s="215" t="s">
        <v>538</v>
      </c>
      <c r="O118" s="35">
        <v>0</v>
      </c>
      <c r="P118" s="164" t="s">
        <v>482</v>
      </c>
      <c r="Q118" s="127">
        <v>42727</v>
      </c>
      <c r="R118" s="151">
        <v>42727</v>
      </c>
      <c r="S118" s="127">
        <v>42758</v>
      </c>
      <c r="T118" s="35">
        <v>1</v>
      </c>
      <c r="U118" s="35"/>
      <c r="V118" s="35"/>
      <c r="W118" s="35" t="s">
        <v>484</v>
      </c>
      <c r="X118" s="35"/>
      <c r="Y118" s="35"/>
      <c r="Z118" s="35">
        <v>0</v>
      </c>
    </row>
    <row r="119" spans="1:26" ht="15.75" customHeight="1" thickBot="1" x14ac:dyDescent="0.3">
      <c r="B119" s="188">
        <v>13209</v>
      </c>
      <c r="C119" s="164" t="s">
        <v>527</v>
      </c>
      <c r="D119" s="164">
        <v>6</v>
      </c>
      <c r="E119" s="35"/>
      <c r="F119" s="212" t="s">
        <v>530</v>
      </c>
      <c r="G119" s="183" t="s">
        <v>491</v>
      </c>
      <c r="H119" s="184" t="s">
        <v>490</v>
      </c>
      <c r="I119" s="35">
        <v>9000921304</v>
      </c>
      <c r="J119" s="166" t="s">
        <v>532</v>
      </c>
      <c r="K119" s="214" t="s">
        <v>531</v>
      </c>
      <c r="L119" s="64"/>
      <c r="M119" s="64">
        <v>0</v>
      </c>
      <c r="N119" s="215" t="s">
        <v>531</v>
      </c>
      <c r="O119" s="35">
        <v>0</v>
      </c>
      <c r="P119" s="164" t="s">
        <v>482</v>
      </c>
      <c r="Q119" s="127">
        <v>42727</v>
      </c>
      <c r="R119" s="151">
        <v>42727</v>
      </c>
      <c r="S119" s="127">
        <v>42758</v>
      </c>
      <c r="T119" s="35">
        <v>1</v>
      </c>
      <c r="U119" s="35"/>
      <c r="V119" s="35"/>
      <c r="W119" s="35" t="s">
        <v>484</v>
      </c>
      <c r="X119" s="35"/>
      <c r="Y119" s="35"/>
      <c r="Z119" s="35">
        <v>0</v>
      </c>
    </row>
    <row r="120" spans="1:26" ht="15.75" customHeight="1" thickBot="1" x14ac:dyDescent="0.3">
      <c r="B120" s="188">
        <v>13360</v>
      </c>
      <c r="C120" s="164"/>
      <c r="D120" s="164">
        <v>6</v>
      </c>
      <c r="E120" s="35"/>
      <c r="F120" s="212" t="s">
        <v>529</v>
      </c>
      <c r="G120" s="183" t="s">
        <v>491</v>
      </c>
      <c r="H120" s="184" t="s">
        <v>490</v>
      </c>
      <c r="I120" s="35">
        <v>860034604</v>
      </c>
      <c r="J120" s="166" t="s">
        <v>533</v>
      </c>
      <c r="K120" s="214" t="s">
        <v>534</v>
      </c>
      <c r="L120" s="64"/>
      <c r="M120" s="64">
        <v>0</v>
      </c>
      <c r="N120" s="215" t="s">
        <v>534</v>
      </c>
      <c r="O120" s="35">
        <v>0</v>
      </c>
      <c r="P120" s="164" t="s">
        <v>482</v>
      </c>
      <c r="Q120" s="127">
        <v>42727</v>
      </c>
      <c r="R120" s="151">
        <v>42727</v>
      </c>
      <c r="S120" s="127">
        <v>42758</v>
      </c>
      <c r="T120" s="35">
        <v>1</v>
      </c>
      <c r="U120" s="35"/>
      <c r="V120" s="35"/>
      <c r="W120" s="35" t="s">
        <v>484</v>
      </c>
      <c r="X120" s="35"/>
      <c r="Y120" s="35"/>
      <c r="Z120" s="35">
        <v>0</v>
      </c>
    </row>
    <row r="121" spans="1:26" ht="15.75" thickBot="1" x14ac:dyDescent="0.3">
      <c r="B121" s="162" t="s">
        <v>78</v>
      </c>
      <c r="C121" s="162"/>
      <c r="D121" s="163"/>
      <c r="E121" s="63"/>
      <c r="F121" s="163"/>
      <c r="G121" s="63"/>
      <c r="H121" s="184"/>
      <c r="I121" s="63"/>
      <c r="J121" s="167"/>
      <c r="K121" s="35"/>
      <c r="L121" s="64"/>
      <c r="M121" s="64"/>
      <c r="N121" s="56">
        <v>0</v>
      </c>
      <c r="O121" s="35"/>
      <c r="P121" s="164"/>
      <c r="Q121" s="35"/>
      <c r="R121" s="35"/>
      <c r="S121" s="35"/>
      <c r="T121" s="35"/>
      <c r="U121" s="35"/>
      <c r="V121" s="35"/>
      <c r="W121" s="35"/>
      <c r="X121" s="35"/>
      <c r="Y121" s="35"/>
      <c r="Z121" s="35"/>
    </row>
    <row r="123" spans="1:26" x14ac:dyDescent="0.25">
      <c r="A123" s="41"/>
      <c r="B123" s="42" t="s">
        <v>70</v>
      </c>
      <c r="C123" s="42"/>
      <c r="D123" s="42"/>
      <c r="E123" s="42"/>
      <c r="F123" s="42"/>
      <c r="G123" s="42"/>
      <c r="H123" s="42"/>
      <c r="I123" s="42"/>
      <c r="J123" s="42"/>
      <c r="K123" s="42"/>
      <c r="L123" s="43"/>
      <c r="M123" s="43"/>
      <c r="N123" s="43"/>
      <c r="O123" s="43"/>
    </row>
    <row r="124" spans="1:26" ht="16.5" x14ac:dyDescent="0.25">
      <c r="A124" s="44"/>
      <c r="B124" s="45" t="s">
        <v>71</v>
      </c>
      <c r="C124" s="45"/>
      <c r="D124" s="45"/>
      <c r="E124" s="45"/>
      <c r="F124" s="42" t="s">
        <v>72</v>
      </c>
      <c r="G124" s="49"/>
      <c r="H124" s="49" t="s">
        <v>100</v>
      </c>
      <c r="I124" s="42"/>
      <c r="J124" s="42"/>
      <c r="K124" s="46"/>
      <c r="L124" s="42" t="s">
        <v>105</v>
      </c>
      <c r="M124" s="43"/>
      <c r="N124" s="43"/>
      <c r="O124" s="47"/>
    </row>
    <row r="125" spans="1:26" ht="16.5" x14ac:dyDescent="0.25">
      <c r="A125" s="44"/>
      <c r="B125" s="48" t="s">
        <v>73</v>
      </c>
      <c r="C125" s="48"/>
      <c r="D125" s="48"/>
      <c r="E125" s="48"/>
      <c r="F125" s="49" t="s">
        <v>74</v>
      </c>
      <c r="G125" s="42"/>
      <c r="H125" s="42" t="s">
        <v>101</v>
      </c>
      <c r="I125" s="48"/>
      <c r="J125" s="49"/>
      <c r="K125" s="46"/>
      <c r="L125" s="43" t="s">
        <v>106</v>
      </c>
      <c r="M125" s="43"/>
      <c r="N125" s="43"/>
      <c r="O125" s="47"/>
    </row>
    <row r="126" spans="1:26" ht="16.5" x14ac:dyDescent="0.25">
      <c r="A126" s="44"/>
      <c r="B126" s="48" t="s">
        <v>75</v>
      </c>
      <c r="C126" s="48"/>
      <c r="D126" s="48"/>
      <c r="E126" s="48"/>
      <c r="F126" s="42" t="s">
        <v>123</v>
      </c>
      <c r="G126" s="48"/>
      <c r="H126" s="48" t="s">
        <v>102</v>
      </c>
      <c r="I126" s="48"/>
      <c r="J126" s="42"/>
      <c r="K126" s="46"/>
      <c r="L126" s="43" t="s">
        <v>107</v>
      </c>
      <c r="M126" s="43"/>
      <c r="N126" s="43"/>
      <c r="O126" s="47"/>
    </row>
    <row r="127" spans="1:26" ht="16.5" x14ac:dyDescent="0.25">
      <c r="A127" s="44"/>
      <c r="B127" s="50" t="s">
        <v>76</v>
      </c>
      <c r="C127" s="50"/>
      <c r="D127" s="50"/>
      <c r="E127" s="46"/>
      <c r="F127" s="42" t="s">
        <v>98</v>
      </c>
      <c r="G127" s="48"/>
      <c r="H127" s="48" t="s">
        <v>103</v>
      </c>
      <c r="I127" s="42"/>
      <c r="J127" s="42"/>
      <c r="K127" s="46"/>
      <c r="L127" s="43" t="s">
        <v>108</v>
      </c>
      <c r="M127" s="51"/>
      <c r="N127" s="43"/>
      <c r="O127" s="47"/>
    </row>
    <row r="128" spans="1:26" ht="31.5" customHeight="1" x14ac:dyDescent="0.25">
      <c r="A128" s="52"/>
      <c r="B128" s="250" t="s">
        <v>77</v>
      </c>
      <c r="C128" s="250"/>
      <c r="D128" s="250"/>
      <c r="E128" s="250"/>
      <c r="F128" s="42" t="s">
        <v>99</v>
      </c>
      <c r="G128" s="42"/>
      <c r="H128" s="42" t="s">
        <v>104</v>
      </c>
      <c r="I128" s="42"/>
      <c r="J128" s="42"/>
      <c r="K128" s="46"/>
      <c r="L128" s="43"/>
      <c r="M128" s="51"/>
      <c r="N128" s="43"/>
      <c r="O128" s="47"/>
    </row>
  </sheetData>
  <mergeCells count="57">
    <mergeCell ref="B5:D5"/>
    <mergeCell ref="B6:D6"/>
    <mergeCell ref="B8:D8"/>
    <mergeCell ref="B9:D9"/>
    <mergeCell ref="Q7:Z7"/>
    <mergeCell ref="K4:O9"/>
    <mergeCell ref="E8:F8"/>
    <mergeCell ref="E9:F9"/>
    <mergeCell ref="G8:J9"/>
    <mergeCell ref="B4:D4"/>
    <mergeCell ref="E4:F4"/>
    <mergeCell ref="Q6:Z6"/>
    <mergeCell ref="Q8:Z8"/>
    <mergeCell ref="Q9:Z9"/>
    <mergeCell ref="I4:J4"/>
    <mergeCell ref="I5:J5"/>
    <mergeCell ref="E5:F5"/>
    <mergeCell ref="E6:F6"/>
    <mergeCell ref="G4:H4"/>
    <mergeCell ref="G5:H5"/>
    <mergeCell ref="G6:H6"/>
    <mergeCell ref="I6:J6"/>
    <mergeCell ref="B7:J7"/>
    <mergeCell ref="G11:H11"/>
    <mergeCell ref="I11:J11"/>
    <mergeCell ref="B10:J10"/>
    <mergeCell ref="V10:Y10"/>
    <mergeCell ref="N12:N13"/>
    <mergeCell ref="R12:R13"/>
    <mergeCell ref="S12:S13"/>
    <mergeCell ref="T12:T13"/>
    <mergeCell ref="V12:V13"/>
    <mergeCell ref="Q12:Q13"/>
    <mergeCell ref="B128:E128"/>
    <mergeCell ref="I12:J12"/>
    <mergeCell ref="F12:F13"/>
    <mergeCell ref="G12:H12"/>
    <mergeCell ref="B12:B13"/>
    <mergeCell ref="D12:D13"/>
    <mergeCell ref="E12:E13"/>
    <mergeCell ref="C12:C13"/>
    <mergeCell ref="B2:Z2"/>
    <mergeCell ref="B3:Z3"/>
    <mergeCell ref="P4:Z4"/>
    <mergeCell ref="W12:W13"/>
    <mergeCell ref="O12:O13"/>
    <mergeCell ref="P12:P13"/>
    <mergeCell ref="P5:Z5"/>
    <mergeCell ref="Y12:Y13"/>
    <mergeCell ref="Z12:Z13"/>
    <mergeCell ref="Q10:U10"/>
    <mergeCell ref="K10:P10"/>
    <mergeCell ref="V11:Y11"/>
    <mergeCell ref="X12:X13"/>
    <mergeCell ref="K12:K13"/>
    <mergeCell ref="L12:L13"/>
    <mergeCell ref="M12:M13"/>
  </mergeCells>
  <hyperlinks>
    <hyperlink ref="Q9" r:id="rId1"/>
  </hyperlinks>
  <pageMargins left="0.15748031496062992" right="0.15748031496062992" top="0.74803149606299213" bottom="0.74803149606299213" header="0.31496062992125984" footer="0.31496062992125984"/>
  <pageSetup scale="4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opLeftCell="A22" workbookViewId="0">
      <selection activeCell="C29" sqref="C29"/>
    </sheetView>
  </sheetViews>
  <sheetFormatPr baseColWidth="10" defaultRowHeight="15" x14ac:dyDescent="0.25"/>
  <cols>
    <col min="1" max="1" width="3.28515625" customWidth="1"/>
    <col min="2" max="2" width="27.7109375" customWidth="1"/>
    <col min="3" max="3" width="81.5703125" customWidth="1"/>
  </cols>
  <sheetData>
    <row r="1" spans="1:3" x14ac:dyDescent="0.25">
      <c r="A1" s="285" t="s">
        <v>91</v>
      </c>
      <c r="B1" s="285"/>
      <c r="C1" s="285"/>
    </row>
    <row r="2" spans="1:3" x14ac:dyDescent="0.25">
      <c r="A2" s="285"/>
      <c r="B2" s="285"/>
      <c r="C2" s="285"/>
    </row>
    <row r="3" spans="1:3" ht="15.75" thickBot="1" x14ac:dyDescent="0.3">
      <c r="A3" s="14"/>
      <c r="B3" s="15"/>
      <c r="C3" s="16"/>
    </row>
    <row r="4" spans="1:3" ht="15.75" thickBot="1" x14ac:dyDescent="0.3">
      <c r="A4" s="288" t="s">
        <v>109</v>
      </c>
      <c r="B4" s="289"/>
      <c r="C4" s="290"/>
    </row>
    <row r="5" spans="1:3" ht="20.25" customHeight="1" thickBot="1" x14ac:dyDescent="0.3">
      <c r="A5" s="70">
        <v>1</v>
      </c>
      <c r="B5" s="294" t="s">
        <v>170</v>
      </c>
      <c r="C5" s="295"/>
    </row>
    <row r="6" spans="1:3" ht="15.75" thickBot="1" x14ac:dyDescent="0.3">
      <c r="A6" s="28">
        <v>2</v>
      </c>
      <c r="B6" s="286" t="s">
        <v>171</v>
      </c>
      <c r="C6" s="287"/>
    </row>
    <row r="7" spans="1:3" ht="20.25" customHeight="1" thickBot="1" x14ac:dyDescent="0.3">
      <c r="A7" s="28">
        <v>3</v>
      </c>
      <c r="B7" s="286" t="s">
        <v>97</v>
      </c>
      <c r="C7" s="287"/>
    </row>
    <row r="8" spans="1:3" ht="39.75" customHeight="1" thickBot="1" x14ac:dyDescent="0.3">
      <c r="A8" s="28">
        <v>4</v>
      </c>
      <c r="B8" s="286" t="s">
        <v>159</v>
      </c>
      <c r="C8" s="287"/>
    </row>
    <row r="9" spans="1:3" ht="54" customHeight="1" thickBot="1" x14ac:dyDescent="0.3">
      <c r="A9" s="28">
        <v>5</v>
      </c>
      <c r="B9" s="286" t="s">
        <v>147</v>
      </c>
      <c r="C9" s="287"/>
    </row>
    <row r="10" spans="1:3" ht="33.75" customHeight="1" thickBot="1" x14ac:dyDescent="0.3">
      <c r="A10" s="28">
        <v>6</v>
      </c>
      <c r="B10" s="286" t="s">
        <v>160</v>
      </c>
      <c r="C10" s="287"/>
    </row>
    <row r="11" spans="1:3" ht="31.5" customHeight="1" thickBot="1" x14ac:dyDescent="0.3">
      <c r="A11" s="28">
        <v>7</v>
      </c>
      <c r="B11" s="286" t="s">
        <v>148</v>
      </c>
      <c r="C11" s="287"/>
    </row>
    <row r="12" spans="1:3" ht="60.75" customHeight="1" thickBot="1" x14ac:dyDescent="0.3">
      <c r="A12" s="28">
        <v>8</v>
      </c>
      <c r="B12" s="286" t="s">
        <v>150</v>
      </c>
      <c r="C12" s="287"/>
    </row>
    <row r="13" spans="1:3" ht="31.5" customHeight="1" thickBot="1" x14ac:dyDescent="0.3">
      <c r="A13" s="69">
        <v>9</v>
      </c>
      <c r="B13" s="286" t="s">
        <v>149</v>
      </c>
      <c r="C13" s="287"/>
    </row>
    <row r="14" spans="1:3" ht="15.75" thickBot="1" x14ac:dyDescent="0.3">
      <c r="A14" s="288" t="s">
        <v>32</v>
      </c>
      <c r="B14" s="289"/>
      <c r="C14" s="290"/>
    </row>
    <row r="15" spans="1:3" x14ac:dyDescent="0.25">
      <c r="A15" s="17"/>
      <c r="B15" s="18" t="s">
        <v>33</v>
      </c>
      <c r="C15" s="73" t="s">
        <v>34</v>
      </c>
    </row>
    <row r="16" spans="1:3" x14ac:dyDescent="0.25">
      <c r="A16" s="19"/>
      <c r="B16" s="20" t="s">
        <v>35</v>
      </c>
      <c r="C16" s="74" t="s">
        <v>155</v>
      </c>
    </row>
    <row r="17" spans="1:3" ht="24" x14ac:dyDescent="0.25">
      <c r="A17" s="19"/>
      <c r="B17" s="21" t="s">
        <v>36</v>
      </c>
      <c r="C17" s="74" t="s">
        <v>151</v>
      </c>
    </row>
    <row r="18" spans="1:3" ht="24" x14ac:dyDescent="0.25">
      <c r="A18" s="22"/>
      <c r="B18" s="23" t="s">
        <v>37</v>
      </c>
      <c r="C18" s="75" t="s">
        <v>152</v>
      </c>
    </row>
    <row r="19" spans="1:3" ht="24" x14ac:dyDescent="0.25">
      <c r="A19" s="76"/>
      <c r="B19" s="21" t="s">
        <v>38</v>
      </c>
      <c r="C19" s="74" t="s">
        <v>153</v>
      </c>
    </row>
    <row r="20" spans="1:3" ht="24" x14ac:dyDescent="0.25">
      <c r="A20" s="76"/>
      <c r="B20" s="21" t="s">
        <v>39</v>
      </c>
      <c r="C20" s="75" t="s">
        <v>161</v>
      </c>
    </row>
    <row r="21" spans="1:3" ht="24" x14ac:dyDescent="0.25">
      <c r="A21" s="76"/>
      <c r="B21" s="21" t="s">
        <v>87</v>
      </c>
      <c r="C21" s="74" t="s">
        <v>154</v>
      </c>
    </row>
    <row r="22" spans="1:3" ht="24.75" thickBot="1" x14ac:dyDescent="0.3">
      <c r="A22" s="76"/>
      <c r="B22" s="21" t="s">
        <v>39</v>
      </c>
      <c r="C22" s="75" t="s">
        <v>162</v>
      </c>
    </row>
    <row r="23" spans="1:3" ht="15.75" thickBot="1" x14ac:dyDescent="0.3">
      <c r="A23" s="288" t="s">
        <v>40</v>
      </c>
      <c r="B23" s="289"/>
      <c r="C23" s="290"/>
    </row>
    <row r="24" spans="1:3" ht="113.25" customHeight="1" x14ac:dyDescent="0.25">
      <c r="A24" s="24">
        <v>1</v>
      </c>
      <c r="B24" s="18" t="s">
        <v>41</v>
      </c>
      <c r="C24" s="73" t="s">
        <v>156</v>
      </c>
    </row>
    <row r="25" spans="1:3" x14ac:dyDescent="0.25">
      <c r="A25" s="70">
        <v>2</v>
      </c>
      <c r="B25" s="72" t="s">
        <v>90</v>
      </c>
      <c r="C25" s="84" t="s">
        <v>157</v>
      </c>
    </row>
    <row r="26" spans="1:3" ht="24" x14ac:dyDescent="0.25">
      <c r="A26" s="25">
        <v>3</v>
      </c>
      <c r="B26" s="26" t="s">
        <v>42</v>
      </c>
      <c r="C26" s="75" t="s">
        <v>110</v>
      </c>
    </row>
    <row r="27" spans="1:3" ht="36" x14ac:dyDescent="0.25">
      <c r="A27" s="27"/>
      <c r="B27" s="77" t="s">
        <v>129</v>
      </c>
      <c r="C27" s="78" t="s">
        <v>43</v>
      </c>
    </row>
    <row r="28" spans="1:3" ht="72" x14ac:dyDescent="0.25">
      <c r="A28" s="27"/>
      <c r="B28" s="77" t="s">
        <v>130</v>
      </c>
      <c r="C28" s="78" t="s">
        <v>163</v>
      </c>
    </row>
    <row r="29" spans="1:3" ht="24" x14ac:dyDescent="0.25">
      <c r="A29" s="27"/>
      <c r="B29" s="77" t="s">
        <v>131</v>
      </c>
      <c r="C29" s="78" t="s">
        <v>164</v>
      </c>
    </row>
    <row r="30" spans="1:3" ht="24" x14ac:dyDescent="0.25">
      <c r="A30" s="27"/>
      <c r="B30" s="77" t="s">
        <v>128</v>
      </c>
      <c r="C30" s="78" t="s">
        <v>44</v>
      </c>
    </row>
    <row r="31" spans="1:3" ht="36" x14ac:dyDescent="0.25">
      <c r="A31" s="22"/>
      <c r="B31" s="79" t="s">
        <v>127</v>
      </c>
      <c r="C31" s="78" t="s">
        <v>45</v>
      </c>
    </row>
    <row r="32" spans="1:3" ht="36" x14ac:dyDescent="0.25">
      <c r="A32" s="27"/>
      <c r="B32" s="77" t="s">
        <v>126</v>
      </c>
      <c r="C32" s="78" t="s">
        <v>46</v>
      </c>
    </row>
    <row r="33" spans="1:3" ht="36" x14ac:dyDescent="0.25">
      <c r="A33" s="27"/>
      <c r="B33" s="77" t="s">
        <v>132</v>
      </c>
      <c r="C33" s="78" t="s">
        <v>47</v>
      </c>
    </row>
    <row r="34" spans="1:3" ht="24" x14ac:dyDescent="0.25">
      <c r="A34" s="27"/>
      <c r="B34" s="77" t="s">
        <v>125</v>
      </c>
      <c r="C34" s="78" t="s">
        <v>133</v>
      </c>
    </row>
    <row r="35" spans="1:3" ht="24" x14ac:dyDescent="0.25">
      <c r="A35" s="27"/>
      <c r="B35" s="77" t="s">
        <v>124</v>
      </c>
      <c r="C35" s="78" t="s">
        <v>134</v>
      </c>
    </row>
    <row r="36" spans="1:3" ht="36" x14ac:dyDescent="0.25">
      <c r="A36" s="27"/>
      <c r="B36" s="77" t="s">
        <v>135</v>
      </c>
      <c r="C36" s="78" t="s">
        <v>48</v>
      </c>
    </row>
    <row r="37" spans="1:3" ht="24" x14ac:dyDescent="0.25">
      <c r="A37" s="27"/>
      <c r="B37" s="77" t="s">
        <v>136</v>
      </c>
      <c r="C37" s="78" t="s">
        <v>49</v>
      </c>
    </row>
    <row r="38" spans="1:3" s="15" customFormat="1" ht="36" x14ac:dyDescent="0.25">
      <c r="A38" s="27"/>
      <c r="B38" s="77" t="s">
        <v>137</v>
      </c>
      <c r="C38" s="80" t="s">
        <v>82</v>
      </c>
    </row>
    <row r="39" spans="1:3" s="15" customFormat="1" ht="24" x14ac:dyDescent="0.25">
      <c r="A39" s="27"/>
      <c r="B39" s="77" t="s">
        <v>138</v>
      </c>
      <c r="C39" s="80" t="s">
        <v>83</v>
      </c>
    </row>
    <row r="40" spans="1:3" s="15" customFormat="1" ht="108.75" customHeight="1" x14ac:dyDescent="0.25">
      <c r="A40" s="22"/>
      <c r="B40" s="79" t="s">
        <v>139</v>
      </c>
      <c r="C40" s="80" t="s">
        <v>165</v>
      </c>
    </row>
    <row r="41" spans="1:3" ht="36" x14ac:dyDescent="0.25">
      <c r="A41" s="27"/>
      <c r="B41" s="77" t="s">
        <v>140</v>
      </c>
      <c r="C41" s="75" t="s">
        <v>50</v>
      </c>
    </row>
    <row r="42" spans="1:3" ht="51" customHeight="1" x14ac:dyDescent="0.25">
      <c r="A42" s="22"/>
      <c r="B42" s="79" t="s">
        <v>141</v>
      </c>
      <c r="C42" s="75" t="s">
        <v>51</v>
      </c>
    </row>
    <row r="43" spans="1:3" ht="60" x14ac:dyDescent="0.25">
      <c r="A43" s="22"/>
      <c r="B43" s="79" t="s">
        <v>142</v>
      </c>
      <c r="C43" s="75" t="s">
        <v>52</v>
      </c>
    </row>
    <row r="44" spans="1:3" ht="24" x14ac:dyDescent="0.25">
      <c r="A44" s="27"/>
      <c r="B44" s="79" t="s">
        <v>143</v>
      </c>
      <c r="C44" s="75" t="s">
        <v>53</v>
      </c>
    </row>
    <row r="45" spans="1:3" x14ac:dyDescent="0.25">
      <c r="A45" s="27"/>
      <c r="B45" s="77" t="s">
        <v>144</v>
      </c>
      <c r="C45" s="75" t="s">
        <v>54</v>
      </c>
    </row>
    <row r="46" spans="1:3" ht="120" x14ac:dyDescent="0.25">
      <c r="A46" s="69">
        <v>4</v>
      </c>
      <c r="B46" s="71" t="s">
        <v>14</v>
      </c>
      <c r="C46" s="75" t="s">
        <v>111</v>
      </c>
    </row>
    <row r="47" spans="1:3" ht="38.25" customHeight="1" x14ac:dyDescent="0.25">
      <c r="A47" s="28">
        <v>5</v>
      </c>
      <c r="B47" s="29" t="s">
        <v>15</v>
      </c>
      <c r="C47" s="81" t="s">
        <v>112</v>
      </c>
    </row>
    <row r="48" spans="1:3" ht="36" x14ac:dyDescent="0.25">
      <c r="A48" s="299">
        <v>6</v>
      </c>
      <c r="B48" s="301" t="s">
        <v>16</v>
      </c>
      <c r="C48" s="81" t="s">
        <v>113</v>
      </c>
    </row>
    <row r="49" spans="1:3" ht="36" x14ac:dyDescent="0.25">
      <c r="A49" s="300"/>
      <c r="B49" s="302"/>
      <c r="C49" s="81" t="s">
        <v>114</v>
      </c>
    </row>
    <row r="50" spans="1:3" ht="48" x14ac:dyDescent="0.25">
      <c r="A50" s="299">
        <v>7</v>
      </c>
      <c r="B50" s="301" t="s">
        <v>17</v>
      </c>
      <c r="C50" s="82" t="s">
        <v>88</v>
      </c>
    </row>
    <row r="51" spans="1:3" ht="15.75" thickBot="1" x14ac:dyDescent="0.3">
      <c r="A51" s="303"/>
      <c r="B51" s="304"/>
      <c r="C51" s="83" t="s">
        <v>55</v>
      </c>
    </row>
    <row r="52" spans="1:3" ht="15.75" thickBot="1" x14ac:dyDescent="0.3">
      <c r="A52" s="288" t="s">
        <v>56</v>
      </c>
      <c r="B52" s="289"/>
      <c r="C52" s="290"/>
    </row>
    <row r="53" spans="1:3" ht="36" x14ac:dyDescent="0.25">
      <c r="A53" s="70">
        <v>8</v>
      </c>
      <c r="B53" s="30" t="s">
        <v>18</v>
      </c>
      <c r="C53" s="84" t="s">
        <v>92</v>
      </c>
    </row>
    <row r="54" spans="1:3" ht="48" x14ac:dyDescent="0.25">
      <c r="A54" s="28">
        <v>9</v>
      </c>
      <c r="B54" s="31" t="s">
        <v>57</v>
      </c>
      <c r="C54" s="81" t="s">
        <v>115</v>
      </c>
    </row>
    <row r="55" spans="1:3" ht="48" x14ac:dyDescent="0.25">
      <c r="A55" s="28">
        <v>10</v>
      </c>
      <c r="B55" s="31" t="s">
        <v>58</v>
      </c>
      <c r="C55" s="81" t="s">
        <v>93</v>
      </c>
    </row>
    <row r="56" spans="1:3" ht="36" x14ac:dyDescent="0.25">
      <c r="A56" s="28">
        <v>11</v>
      </c>
      <c r="B56" s="31" t="s">
        <v>59</v>
      </c>
      <c r="C56" s="81" t="s">
        <v>116</v>
      </c>
    </row>
    <row r="57" spans="1:3" ht="48" x14ac:dyDescent="0.25">
      <c r="A57" s="69">
        <v>12</v>
      </c>
      <c r="B57" s="32" t="s">
        <v>60</v>
      </c>
      <c r="C57" s="82" t="s">
        <v>61</v>
      </c>
    </row>
    <row r="58" spans="1:3" ht="54.75" customHeight="1" thickBot="1" x14ac:dyDescent="0.3">
      <c r="A58" s="69">
        <v>13</v>
      </c>
      <c r="B58" s="32" t="s">
        <v>22</v>
      </c>
      <c r="C58" s="85" t="s">
        <v>117</v>
      </c>
    </row>
    <row r="59" spans="1:3" ht="15.75" thickBot="1" x14ac:dyDescent="0.3">
      <c r="A59" s="296" t="s">
        <v>62</v>
      </c>
      <c r="B59" s="297"/>
      <c r="C59" s="298"/>
    </row>
    <row r="60" spans="1:3" ht="36" customHeight="1" x14ac:dyDescent="0.25">
      <c r="A60" s="70">
        <v>14</v>
      </c>
      <c r="B60" s="72" t="s">
        <v>63</v>
      </c>
      <c r="C60" s="84" t="s">
        <v>94</v>
      </c>
    </row>
    <row r="61" spans="1:3" ht="27.75" customHeight="1" x14ac:dyDescent="0.25">
      <c r="A61" s="28">
        <v>15</v>
      </c>
      <c r="B61" s="31" t="s">
        <v>64</v>
      </c>
      <c r="C61" s="81" t="s">
        <v>95</v>
      </c>
    </row>
    <row r="62" spans="1:3" ht="19.5" customHeight="1" x14ac:dyDescent="0.25">
      <c r="A62" s="28">
        <v>16</v>
      </c>
      <c r="B62" s="31" t="s">
        <v>65</v>
      </c>
      <c r="C62" s="81" t="s">
        <v>66</v>
      </c>
    </row>
    <row r="63" spans="1:3" ht="27.75" customHeight="1" x14ac:dyDescent="0.25">
      <c r="A63" s="86">
        <v>17</v>
      </c>
      <c r="B63" s="31" t="s">
        <v>24</v>
      </c>
      <c r="C63" s="81" t="s">
        <v>118</v>
      </c>
    </row>
    <row r="64" spans="1:3" ht="26.25" customHeight="1" thickBot="1" x14ac:dyDescent="0.3">
      <c r="A64" s="87">
        <v>18</v>
      </c>
      <c r="B64" s="32" t="s">
        <v>67</v>
      </c>
      <c r="C64" s="82" t="s">
        <v>119</v>
      </c>
    </row>
    <row r="65" spans="1:3" ht="15.75" thickBot="1" x14ac:dyDescent="0.3">
      <c r="A65" s="291" t="s">
        <v>96</v>
      </c>
      <c r="B65" s="292"/>
      <c r="C65" s="293"/>
    </row>
    <row r="66" spans="1:3" ht="39.75" customHeight="1" thickBot="1" x14ac:dyDescent="0.3">
      <c r="A66" s="33">
        <v>19</v>
      </c>
      <c r="B66" s="34" t="s">
        <v>68</v>
      </c>
      <c r="C66" s="74" t="s">
        <v>120</v>
      </c>
    </row>
    <row r="67" spans="1:3" ht="20.25" customHeight="1" thickBot="1" x14ac:dyDescent="0.3">
      <c r="A67" s="291" t="s">
        <v>168</v>
      </c>
      <c r="B67" s="292"/>
      <c r="C67" s="293"/>
    </row>
    <row r="68" spans="1:3" ht="28.5" customHeight="1" thickBot="1" x14ac:dyDescent="0.3">
      <c r="A68" s="88">
        <v>20</v>
      </c>
      <c r="B68" s="89" t="s">
        <v>69</v>
      </c>
      <c r="C68" s="90" t="s">
        <v>121</v>
      </c>
    </row>
  </sheetData>
  <mergeCells count="21">
    <mergeCell ref="A67:C67"/>
    <mergeCell ref="B5:C5"/>
    <mergeCell ref="B6:C6"/>
    <mergeCell ref="B7:C7"/>
    <mergeCell ref="A59:C59"/>
    <mergeCell ref="A65:C65"/>
    <mergeCell ref="A48:A49"/>
    <mergeCell ref="B48:B49"/>
    <mergeCell ref="A50:A51"/>
    <mergeCell ref="B50:B51"/>
    <mergeCell ref="A52:C52"/>
    <mergeCell ref="A14:C14"/>
    <mergeCell ref="A23:C23"/>
    <mergeCell ref="A1:C2"/>
    <mergeCell ref="B8:C8"/>
    <mergeCell ref="B13:C13"/>
    <mergeCell ref="A4:C4"/>
    <mergeCell ref="B9:C9"/>
    <mergeCell ref="B11:C11"/>
    <mergeCell ref="B12:C12"/>
    <mergeCell ref="B10:C10"/>
  </mergeCells>
  <pageMargins left="0.43307086614173229" right="0.70866141732283472" top="0.74803149606299213" bottom="0.74803149606299213" header="0.31496062992125984" footer="0.31496062992125984"/>
  <pageSetup scale="6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a Dici 31 de 2016</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con1cad</dc:creator>
  <cp:lastModifiedBy>Jose Antonio Zawadzky Gonzalez</cp:lastModifiedBy>
  <cp:lastPrinted>2015-01-30T20:16:12Z</cp:lastPrinted>
  <dcterms:created xsi:type="dcterms:W3CDTF">2014-12-05T16:19:59Z</dcterms:created>
  <dcterms:modified xsi:type="dcterms:W3CDTF">2019-03-27T22:12:11Z</dcterms:modified>
</cp:coreProperties>
</file>