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ina.florez\Desktop\"/>
    </mc:Choice>
  </mc:AlternateContent>
  <bookViews>
    <workbookView xWindow="0" yWindow="0" windowWidth="14295" windowHeight="6045" activeTab="1"/>
  </bookViews>
  <sheets>
    <sheet name="VIGENCIA 2016" sheetId="1" r:id="rId1"/>
    <sheet name="VIGENCIA 2017" sheetId="4" r:id="rId2"/>
  </sheets>
  <definedNames>
    <definedName name="_xlnm._FilterDatabase" localSheetId="0" hidden="1">'VIGENCIA 2016'!$A$13:$Z$188</definedName>
  </definedNames>
  <calcPr calcId="162913"/>
</workbook>
</file>

<file path=xl/calcChain.xml><?xml version="1.0" encoding="utf-8"?>
<calcChain xmlns="http://schemas.openxmlformats.org/spreadsheetml/2006/main">
  <c r="Q51" i="1" l="1"/>
  <c r="R51" i="1"/>
  <c r="S51" i="1"/>
  <c r="Q13" i="1"/>
  <c r="Q15" i="1" s="1"/>
  <c r="Q17" i="1" s="1"/>
  <c r="Q19" i="1" s="1"/>
  <c r="Q21" i="1" s="1"/>
  <c r="R13" i="1"/>
  <c r="R15" i="1" s="1"/>
  <c r="S13" i="1"/>
  <c r="Q11" i="1"/>
  <c r="R11" i="1"/>
  <c r="S11" i="1"/>
  <c r="O30" i="1"/>
  <c r="S15" i="1" l="1"/>
  <c r="S17" i="1" s="1"/>
  <c r="S19" i="1" s="1"/>
  <c r="S21" i="1" s="1"/>
  <c r="Q26" i="1"/>
  <c r="R17" i="1"/>
  <c r="P116" i="1"/>
  <c r="O116" i="1"/>
  <c r="O111" i="1"/>
  <c r="O107" i="1"/>
  <c r="O105" i="1"/>
  <c r="O103" i="1"/>
  <c r="O101" i="1"/>
  <c r="O98" i="1"/>
  <c r="O95" i="1"/>
  <c r="O93" i="1"/>
  <c r="O90" i="1"/>
  <c r="O87" i="1"/>
  <c r="O85" i="1"/>
  <c r="O82" i="1"/>
  <c r="O79" i="1"/>
  <c r="O75" i="1"/>
  <c r="O72" i="1"/>
  <c r="O70" i="1"/>
  <c r="O68" i="1"/>
  <c r="O66" i="1"/>
  <c r="O64" i="1"/>
  <c r="O61" i="1"/>
  <c r="O59" i="1"/>
  <c r="O57" i="1"/>
  <c r="O54" i="1"/>
  <c r="O51" i="1"/>
  <c r="O49" i="1"/>
  <c r="O47" i="1"/>
  <c r="O45" i="1"/>
  <c r="O41" i="1"/>
  <c r="O40" i="1"/>
  <c r="O38" i="1"/>
  <c r="O36" i="1"/>
  <c r="O32" i="1"/>
  <c r="N24" i="1"/>
  <c r="O24" i="1" s="1"/>
  <c r="N23" i="1"/>
  <c r="O23" i="1" s="1"/>
  <c r="O26" i="1"/>
  <c r="O21" i="1"/>
  <c r="O19" i="1"/>
  <c r="O17" i="1"/>
  <c r="O14" i="1"/>
  <c r="O13" i="1"/>
  <c r="O11" i="1"/>
  <c r="O9" i="1"/>
  <c r="O149" i="1"/>
  <c r="O155" i="1"/>
  <c r="O154" i="1"/>
  <c r="S26" i="1" l="1"/>
  <c r="S30" i="1" s="1"/>
  <c r="S33" i="1" s="1"/>
  <c r="S36" i="1" s="1"/>
  <c r="S38" i="1" s="1"/>
  <c r="Q30" i="1"/>
  <c r="R19" i="1"/>
  <c r="Z116" i="1"/>
  <c r="Z111" i="1"/>
  <c r="Z107" i="1"/>
  <c r="Z105" i="1"/>
  <c r="Z103" i="1"/>
  <c r="Z101" i="1"/>
  <c r="Z98" i="1"/>
  <c r="Z95" i="1"/>
  <c r="Z93" i="1"/>
  <c r="Z90" i="1"/>
  <c r="Z87" i="1"/>
  <c r="Z85" i="1"/>
  <c r="Z82" i="1"/>
  <c r="Z79" i="1"/>
  <c r="Z75" i="1"/>
  <c r="Z72" i="1"/>
  <c r="Z70" i="1"/>
  <c r="Z68" i="1"/>
  <c r="Z66" i="1"/>
  <c r="Z64" i="1"/>
  <c r="Z61" i="1"/>
  <c r="Z59" i="1"/>
  <c r="Z57" i="1"/>
  <c r="Z54" i="1"/>
  <c r="Z51" i="1"/>
  <c r="Z49" i="1"/>
  <c r="Z47" i="1"/>
  <c r="Z45" i="1"/>
  <c r="Z41" i="1"/>
  <c r="Z40" i="1"/>
  <c r="Z38" i="1"/>
  <c r="Z36" i="1"/>
  <c r="Z32" i="1"/>
  <c r="Z30" i="1"/>
  <c r="Z23" i="1"/>
  <c r="Z24" i="1"/>
  <c r="Z26" i="1"/>
  <c r="Z21" i="1"/>
  <c r="Z19" i="1"/>
  <c r="Z17" i="1"/>
  <c r="Z14" i="1"/>
  <c r="Z13" i="1"/>
  <c r="Z11" i="1"/>
  <c r="Z9" i="1"/>
  <c r="O144" i="1"/>
  <c r="O143" i="1"/>
  <c r="O142" i="1"/>
  <c r="O141" i="1"/>
  <c r="O140" i="1"/>
  <c r="O153" i="1"/>
  <c r="O152" i="1"/>
  <c r="O151" i="1"/>
  <c r="O150" i="1"/>
  <c r="O148" i="1"/>
  <c r="O147" i="1"/>
  <c r="O146" i="1"/>
  <c r="O145" i="1"/>
  <c r="S42" i="1" l="1"/>
  <c r="S47" i="1"/>
  <c r="R21" i="1"/>
  <c r="Q33" i="1"/>
  <c r="L128" i="1"/>
  <c r="L127" i="1"/>
  <c r="O127" i="1" s="1"/>
  <c r="L123" i="1"/>
  <c r="L122" i="1"/>
  <c r="O122" i="1" s="1"/>
  <c r="O112" i="1"/>
  <c r="Q36" i="1" l="1"/>
  <c r="Q38" i="1" s="1"/>
  <c r="S49" i="1"/>
  <c r="S54" i="1"/>
  <c r="R26" i="1"/>
  <c r="Z127" i="1"/>
  <c r="Z122" i="1"/>
  <c r="Z112" i="1"/>
  <c r="S59" i="1" l="1"/>
  <c r="S64" i="1"/>
  <c r="S66" i="1" s="1"/>
  <c r="S68" i="1" s="1"/>
  <c r="S70" i="1" s="1"/>
  <c r="S72" i="1" s="1"/>
  <c r="S79" i="1" s="1"/>
  <c r="S82" i="1" s="1"/>
  <c r="S85" i="1" s="1"/>
  <c r="S61" i="1"/>
  <c r="R30" i="1"/>
  <c r="Q47" i="1"/>
  <c r="Q42" i="1"/>
  <c r="O138" i="1"/>
  <c r="O137" i="1"/>
  <c r="O136" i="1"/>
  <c r="O135" i="1"/>
  <c r="O134" i="1"/>
  <c r="O133" i="1"/>
  <c r="O132" i="1"/>
  <c r="O131" i="1"/>
  <c r="O130" i="1"/>
  <c r="O129" i="1"/>
  <c r="O128" i="1"/>
  <c r="O126" i="1"/>
  <c r="O125" i="1"/>
  <c r="O124" i="1"/>
  <c r="O123" i="1"/>
  <c r="O121" i="1"/>
  <c r="O120" i="1"/>
  <c r="O119" i="1"/>
  <c r="O118" i="1"/>
  <c r="O117" i="1"/>
  <c r="P115" i="1"/>
  <c r="O115" i="1"/>
  <c r="O114" i="1"/>
  <c r="O113" i="1"/>
  <c r="O110" i="1"/>
  <c r="O109" i="1"/>
  <c r="O108" i="1"/>
  <c r="O106" i="1"/>
  <c r="O104" i="1"/>
  <c r="R33" i="1" l="1"/>
  <c r="S93" i="1"/>
  <c r="S87" i="1"/>
  <c r="Q49" i="1"/>
  <c r="Q54" i="1"/>
  <c r="Z106" i="1"/>
  <c r="Z109" i="1"/>
  <c r="Z113" i="1"/>
  <c r="Z118" i="1"/>
  <c r="Z121" i="1"/>
  <c r="Z125" i="1"/>
  <c r="Z126" i="1"/>
  <c r="Z128" i="1"/>
  <c r="Z130" i="1"/>
  <c r="Z132" i="1"/>
  <c r="Z134" i="1"/>
  <c r="Z136" i="1"/>
  <c r="Z138" i="1"/>
  <c r="Z104" i="1"/>
  <c r="Z108" i="1"/>
  <c r="Z110" i="1"/>
  <c r="Z114" i="1"/>
  <c r="Z117" i="1"/>
  <c r="Z119" i="1"/>
  <c r="Z120" i="1"/>
  <c r="Z123" i="1"/>
  <c r="Z124" i="1"/>
  <c r="Z129" i="1"/>
  <c r="Z131" i="1"/>
  <c r="Z133" i="1"/>
  <c r="Z135" i="1"/>
  <c r="Z137" i="1"/>
  <c r="Z115" i="1"/>
  <c r="O102" i="1"/>
  <c r="O100" i="1"/>
  <c r="O99" i="1"/>
  <c r="O97" i="1"/>
  <c r="O96" i="1"/>
  <c r="O94" i="1"/>
  <c r="O92" i="1"/>
  <c r="O91" i="1"/>
  <c r="O89" i="1"/>
  <c r="Q64" i="1" l="1"/>
  <c r="Q61" i="1"/>
  <c r="Q59" i="1"/>
  <c r="S98" i="1"/>
  <c r="S95" i="1"/>
  <c r="R36" i="1"/>
  <c r="Z89" i="1"/>
  <c r="Z91" i="1"/>
  <c r="Z94" i="1"/>
  <c r="Z97" i="1"/>
  <c r="Z92" i="1"/>
  <c r="Z96" i="1"/>
  <c r="Z100" i="1"/>
  <c r="Z102" i="1"/>
  <c r="O86" i="1"/>
  <c r="O88" i="1"/>
  <c r="O84" i="1"/>
  <c r="Q66" i="1" l="1"/>
  <c r="R38" i="1"/>
  <c r="Z88" i="1"/>
  <c r="Z84" i="1"/>
  <c r="Z86" i="1"/>
  <c r="O6" i="1"/>
  <c r="O7" i="1"/>
  <c r="O8" i="1"/>
  <c r="O10" i="1"/>
  <c r="O12" i="1"/>
  <c r="O15" i="1"/>
  <c r="O16" i="1"/>
  <c r="O18" i="1"/>
  <c r="O20" i="1"/>
  <c r="O22" i="1"/>
  <c r="O25" i="1"/>
  <c r="O27" i="1"/>
  <c r="O28" i="1"/>
  <c r="O29" i="1"/>
  <c r="O31" i="1"/>
  <c r="O33" i="1"/>
  <c r="O34" i="1"/>
  <c r="O35" i="1"/>
  <c r="O37" i="1"/>
  <c r="O39" i="1"/>
  <c r="O42" i="1"/>
  <c r="O43" i="1"/>
  <c r="O44" i="1"/>
  <c r="O46" i="1"/>
  <c r="O48" i="1"/>
  <c r="O50" i="1"/>
  <c r="O52" i="1"/>
  <c r="O53" i="1"/>
  <c r="O55" i="1"/>
  <c r="O56" i="1"/>
  <c r="O58" i="1"/>
  <c r="O60" i="1"/>
  <c r="O62" i="1"/>
  <c r="O63" i="1"/>
  <c r="O65" i="1"/>
  <c r="O67" i="1"/>
  <c r="O69" i="1"/>
  <c r="O71" i="1"/>
  <c r="O73" i="1"/>
  <c r="O74" i="1"/>
  <c r="O76" i="1"/>
  <c r="O77" i="1"/>
  <c r="O78" i="1"/>
  <c r="O80" i="1"/>
  <c r="O81" i="1"/>
  <c r="O83" i="1"/>
  <c r="O139" i="1"/>
  <c r="O5" i="1"/>
  <c r="R42" i="1" l="1"/>
  <c r="R47" i="1"/>
  <c r="Q68" i="1"/>
  <c r="O547" i="1"/>
  <c r="Z81" i="1"/>
  <c r="Z78" i="1"/>
  <c r="Z76" i="1"/>
  <c r="Z73" i="1"/>
  <c r="Z69" i="1"/>
  <c r="Z65" i="1"/>
  <c r="Z62" i="1"/>
  <c r="Z58" i="1"/>
  <c r="Z55" i="1"/>
  <c r="Z52" i="1"/>
  <c r="Z48" i="1"/>
  <c r="Z44" i="1"/>
  <c r="Z42" i="1"/>
  <c r="Z37" i="1"/>
  <c r="Z34" i="1"/>
  <c r="Z31" i="1"/>
  <c r="Z28" i="1"/>
  <c r="Z25" i="1"/>
  <c r="Z20" i="1"/>
  <c r="Z16" i="1"/>
  <c r="Z12" i="1"/>
  <c r="Z8" i="1"/>
  <c r="Z139" i="1"/>
  <c r="Z83" i="1"/>
  <c r="Z80" i="1"/>
  <c r="Z77" i="1"/>
  <c r="Z74" i="1"/>
  <c r="Z71" i="1"/>
  <c r="Z67" i="1"/>
  <c r="Z63" i="1"/>
  <c r="Z60" i="1"/>
  <c r="Z56" i="1"/>
  <c r="Z53" i="1"/>
  <c r="Z50" i="1"/>
  <c r="Z46" i="1"/>
  <c r="Z43" i="1"/>
  <c r="Z39" i="1"/>
  <c r="Z35" i="1"/>
  <c r="Z33" i="1"/>
  <c r="Z29" i="1"/>
  <c r="Z27" i="1"/>
  <c r="Z22" i="1"/>
  <c r="Z18" i="1"/>
  <c r="Z15" i="1"/>
  <c r="Z10" i="1"/>
  <c r="P7" i="1"/>
  <c r="Q70" i="1" l="1"/>
  <c r="R49" i="1"/>
  <c r="R54" i="1"/>
  <c r="R59" i="1" l="1"/>
  <c r="R64" i="1"/>
  <c r="R61" i="1"/>
  <c r="Q72" i="1"/>
  <c r="R66" i="1" l="1"/>
  <c r="Q79" i="1"/>
  <c r="Q82" i="1" l="1"/>
  <c r="R68" i="1"/>
  <c r="R70" i="1" l="1"/>
  <c r="Q85" i="1"/>
  <c r="Q87" i="1" l="1"/>
  <c r="Q93" i="1"/>
  <c r="R72" i="1"/>
  <c r="Q98" i="1" l="1"/>
  <c r="Q95" i="1"/>
  <c r="R79" i="1"/>
  <c r="R82" i="1" l="1"/>
  <c r="R85" i="1" l="1"/>
  <c r="R87" i="1" l="1"/>
  <c r="R93" i="1"/>
  <c r="R98" i="1" l="1"/>
  <c r="R95" i="1"/>
</calcChain>
</file>

<file path=xl/sharedStrings.xml><?xml version="1.0" encoding="utf-8"?>
<sst xmlns="http://schemas.openxmlformats.org/spreadsheetml/2006/main" count="1627" uniqueCount="677">
  <si>
    <t>Número Contrato</t>
  </si>
  <si>
    <t xml:space="preserve">Tipo de Contrato*        </t>
  </si>
  <si>
    <t>Modalidad de Selección</t>
  </si>
  <si>
    <t>Objeto</t>
  </si>
  <si>
    <t>Presupuesto</t>
  </si>
  <si>
    <t>Contratista</t>
  </si>
  <si>
    <t>Valor Inicial</t>
  </si>
  <si>
    <t>Reducciones (En valor negativo)</t>
  </si>
  <si>
    <t xml:space="preserve">Adiciones </t>
  </si>
  <si>
    <t>Valor Final (10+11+12)</t>
  </si>
  <si>
    <t>Plazo en meses</t>
  </si>
  <si>
    <t>Prórroga</t>
  </si>
  <si>
    <t>En Ejecución</t>
  </si>
  <si>
    <t>Terminado</t>
  </si>
  <si>
    <t>Liquidado</t>
  </si>
  <si>
    <t>% Avance y/o Cumplimiento</t>
  </si>
  <si>
    <t>Número Programa</t>
  </si>
  <si>
    <t>Número Proyecto</t>
  </si>
  <si>
    <t>Meses</t>
  </si>
  <si>
    <t>TOTALES</t>
  </si>
  <si>
    <t>Identificación</t>
  </si>
  <si>
    <t>Nombre</t>
  </si>
  <si>
    <t>Por iniciar</t>
  </si>
  <si>
    <t>Número de registro en el SECOP</t>
  </si>
  <si>
    <t>Giros
(Valor en pesos)</t>
  </si>
  <si>
    <t>Fecha de terminación (DD/MM/AAAA)</t>
  </si>
  <si>
    <t>Fecha de inicio (DD/MM/AAAA)</t>
  </si>
  <si>
    <t>Fecha de suscripción (DD/MM/AAAA)</t>
  </si>
  <si>
    <t xml:space="preserve">Contratación Directa </t>
  </si>
  <si>
    <t>Selección Abreviada de Menor Cuatia</t>
  </si>
  <si>
    <t xml:space="preserve">Proceso de Selección Minima Cuantia </t>
  </si>
  <si>
    <t>Subasta</t>
  </si>
  <si>
    <t>Licitacion Publica</t>
  </si>
  <si>
    <t>Concurso de Meritos</t>
  </si>
  <si>
    <t>Aunar esfuerzos técnicos, administrativos y financieros para fortalecer los procesos de formación musical de niños, niñas, adolescentes y jóvenes beneficiarios del centro Orquestal Local de Teusaquillo.</t>
  </si>
  <si>
    <t>Prestar servicios para organizar y adelantar labores necesarias con suministro bienes y servicios humanos, administrativos, logisticos, tecnologicos y operativos necesarios para llevar a cabo los encuentros ciudadanos realizados por el consejo local y apoyar el proceso de elaboración y adopción del plan de desarrollo local de Teusaquillo 2017 - 2020 de acuerdo a los estudios previos, pliego de condiciones definitivos y anexos</t>
  </si>
  <si>
    <t>El contratista se obliga para con la Alcaldia Local de Teusaquillo a realizar todas las actividades referentes al proceso pre-contractual y seguimiento de todos los procesos que se dan como resultado de la ejecuciòn de los proyectos con sus respectivos componentes  relacionados con los sectores poblacionales que le sean asignados y el acompañamiento a los procesos de los diferentes sectores poblacionales de la localidad en el marco del plan de desarrollo local 2013 - 2016 " Bogotá Humana - Teusaquillo Territorio de Vida" y plan operativo anual de inversiones para la vigencia 2015 de la Alcaldia Local de Teusaquillo de acuerdo a las condiciones establecidas en los presentes estudios previos.</t>
  </si>
  <si>
    <t>Prestar servicios profesionales especializados al despacho específicamente en actividades de seguimiento y atención a los requerimientos de los entes de control asuntos disciplinarios administrativos y jurídicos en general que se requieran desde la coordinación administrativa financiera y jurídica normativa de conformidad con las condiciones y obligaciones contenidas en los estudios previos.</t>
  </si>
  <si>
    <t>Prestar servicios profesionales en la oficina jurídica del grupo de gestión jurídica en lo relacionado con el impulso procesal de las actuaciones administrativas de establecimientos de comercio ley 232 de 1995 y espacio público anteriores al año 2011 así como los tramites a los requerimientos relacionados con establecimiento de comercio ley 232 de 1995 y espacio público dando cumplimiento a las metas establecidas en el plan de desarrollo 2013-2016, plan de gestión y plan de mejoramiento.</t>
  </si>
  <si>
    <t>Prestar sus servicios en el despacho del FDLT realizando las actividades operativas relacionadas con la programación y seguimiento de la agenda del Alcalde Local y trámites administrativos de carácter secretarial de esta área, de acuerdo a los estudios previos, en cumplimiento de las metas del plan de desarrollo para la localidad de Teusaquillo 2013-2016 y en el plan de gestión local de conformidad a las condiciones y obligaciones en los estudios previos.</t>
  </si>
  <si>
    <t>Prestar servicios profesionales en la oficina jurídica del grupo de gestión jurídica en lo relacionado con el impulso procesal de las actuaciones administrativas de establecimientos de comercio ley 232 de 1995 y espacio público anteriores al año 2011 así como los tramites a los requerimientos relacionados con establecimiento de comercio ley 232 de 1995 y espacio público dando cumplimiento a las metas establecidas en el plan de desarrollo 2013-2016, plan de gestión y plan de mejoramiento</t>
  </si>
  <si>
    <t>Prestar sus servicios en el despacho del alcalde local, realizando la recepción tratamiento, procesamiento y conservación del archivo oficial del despacho y las actividades operativas como la revisión y reprogramación del PAC mensual de acuerdo a los estudios previos, en cumplimiento de las metas del plan de desarrollo 2013-2016 para la localidad de Teusaquillo y el plan de gestión local, aplicando la normatividad vigente, los proceso y procedimientos en el SIG.</t>
  </si>
  <si>
    <t>Prestar sus servicios en el área del CDI  en todo lo concerniente a las actividades operativas que se deban realizar de acuerdo a los procedimientos de comunicaciones internas y externas establecidas en el SIG, 1D-GAR-IN002 para dar cumplimiento al plan de desarrollo local 2013-2016 y de conformidad con las condiciones y obligaciones contenidas en los estudios previos.</t>
  </si>
  <si>
    <t>Prestar sus servicios conduciendo el vehículo de propiedad del fondo de desarrollo local Teusaquillo y trasladando al alcalde local de Teusaquillo en cumplimiento de todas las actividades que por misionalidad debe cumplir en el marco del plan de desarrollo local 2013-2016, planes de acción y de gestión, de acuerdo a los presentes estudios previos.</t>
  </si>
  <si>
    <t>Prestar sus servicios profesionales realizando las acciones necesarias, los planes y estrategias para la implementación imperativa del nuevo marco normativo de regulación contable pública mediante la implementación de las normas internacionales de información financiera y de las normas para el reconocimiento, medición, revelación y prestación de los hechos económicos, de conformidad con las condiciones y obligaciones contenidas en los estudios previos.</t>
  </si>
  <si>
    <t>Prestar sus servicios en el grupo de gestión jurídica apoyando la asistencia de reuniones desarrolladas en la alcaldía local con comunidades y entidades, acciones operativas y administrativas relacionadas con propiedad horizontal y demás acciones para los trámites administrativos que proporcione el buen funcionamiento de la coordinación jurídica, de acuerdo a los estudios previos, dando cumplimiento a las metas establecidas en el plan de desarrollo 2013-2016, plan de gestión y plan de mejoramiento de conformidad con lo establecido en los estudios previos.</t>
  </si>
  <si>
    <t>Prestar sus servicios profesionales para desarrollar todas las actividades concernientes a la consecución de bienes y servicios para la localidad de Teusaquillo e acuerdo a los procedimientos establecidos en el SIG y a la normativa vigente en materia de contratación estatal en cumplimiento de las metas establecidas en el plan de desarrollo local de Teusaquillo, plan de gestión y plan de contratación de conformidad con las condiciones y oblaciones contenidas e el estudio previo</t>
  </si>
  <si>
    <t>Prestar sus servicios profesionales del grupo de gestión jurídica realizando las labores de tramite y gestión para el desarrollo de los diferentes eventos masivos y de aglomeraciones que se realicen en la localidad, asistiendo a los puestos de mando unificado P.M.U  de los diferentes eventos como apoyo a la atención y mitigación de situaciones de conflictividad social, en cumplimiento a las metas establecidas del plan de desarrollo local 2013-2016, planes de gestión y mejoramiento de acuerdo a lo establecido en los estudios previos.</t>
  </si>
  <si>
    <t>Prestar servicios profesionales realizando todas las actividades técnicas necesarias para llevar a cabo la formulación y el seguimiento de todos los proyectos (componentes) y contratos relacionados con el tema ambiental en el marco del plan operativo anual de inversiones de la alcaldía local de Teusaquillo; así mismo actualizando, implementando y realizando el seguimiento al plan integral de gestión ambiental PIGA de las sedes donde funcione la administración local de acuerdo a la normativa legal vigente de conformidad con las condiciones y obligaciones contenidas en los estudios previos.</t>
  </si>
  <si>
    <t>Prestar sus servicios en la coordinación administrativa y financiera y apoyo en los diferentes procesos que se requieran desde el área de planeación relacionados sectores poblacionales y el acompañamiento a los procesos de los mismo en la localidad enmarcados en el plan desarrollo local 2013-2016, “Bogotá Humana-teusaquillo territorio de vida” plan operativo anual de inversiones para la vigencia 2016.</t>
  </si>
  <si>
    <t>Prestar sus servicios profesionales en el área de planeación, para realizar la formulación, viabilidad y supervisión a los proyectos de inversión que se le sean asignados y a los contratos derivados de dichas formulaciones al igual que realizar las supervisiones que le sean delegados, en cumplimiento al plan desarrollo local 2013-2016, de acuerdo a las condiciones establecidas en los presentes estudios previos.</t>
  </si>
  <si>
    <t>Prestar sus servicios profesionales para administrar la red y de todo el recurso tecnológico con que se cuenta, de acuerdo a lo estipulado en la resolución No. 266 del 26 de junio de 2014, y de la supervisión de los contratos en desarrollo del proyecto 1057: “Teusaquillo, territorio de vida con capacidad de gestión y operatividad de la administración local” en cuanto al tema de sistemas de información TIC'S que se suscriban, de conformidad con lo establecido en los estudios previos.</t>
  </si>
  <si>
    <t>Prestar sus servicios profesionales para el apoyo al tema d ellas liquidaciones y obligaciones por pagar de acuerdo a los procedimientos establecidos en el SIG y a la normativa vigente en materia de contratación estatal en cumplimiento de las metas establecidas en el plan de desarrollo local de Teusaquillo, plan de gestión y plan de contratación de conformidad con las condiciones y obligaciones contenidas en el estudio previo.</t>
  </si>
  <si>
    <t>Prestar sus servicios profesionales a la alcaldía local de Teusaquillo en la oficina de obra del grupo de gestión jurídica, para que se realice as actividades concernientes a dar impulso procesal de las actuaciones administrativas al régimen de obras y urbanismo anteriores al año 2014, con el objetivo de evacuar como mínimo el 35% de dichas actuaciones, así como los tramites a los requerimientos relacionados con obras de urbanismo dando cumplimiento a las metas establecidas del plan de desarrollo local 2013-2016, planes de gestión y mejoramiento de acuerdo a los presentes estudios previos</t>
  </si>
  <si>
    <t>Prestar sus servicios profesionales realizando la administración de la gestión local de comunicaciones; llevando a cabo las actividades del plan de comunicaciones, y garantizando que se realicen la entrega de los productos y servicios del rubro 3,1,2,02,17 “información” , en oportunidad al tema de gestión de comunicaciones, de acuerdo a su competencia dentro del SIG, y la respectiva supervisión de los contratos que se generen en virtud del mismo, de conformidad con las condiciones y obligaciones contenidas en los estudios previos.</t>
  </si>
  <si>
    <t>Prestar sus servicios profesionales especializados en el área de planeación, para realizar todas las actividades concernientes al tema de banco de programas y proyectos, SEG plan y demás aplicativos que se requieran, así como la formulación, supervisión y seguimiento de proyectos de inversión local que se requieran en cumplimento al plan de desarrollo local 2013-2016, planes de gestión y de acuerdo a las condiciones establecidas en los presentes estudios previos, y apoyar al despacho en temas relacionados con la formulación del plan de desarrollo 2017-2020 de conformidad con las condiciones y obligaciones contenidas en los estudios previos.</t>
  </si>
  <si>
    <t>Prestar sus servicios profesionales para realizar todas las actividades operativas y técnicas relacionadas con las intervenciones realizadas con recursos del fono de desarrollo local en los parques, andenes e infraestructura en general seguimiento a las garantías de estabilidad de estas obras y respuestas a los requerimientos de las diferentes entidades y comunidad, en el área de infraestructura del FDLT de acuerdo a las condiciones establecidas en los estudios previos</t>
  </si>
  <si>
    <t>Prestar sus servicios en el grupo de gestión jurídica apoyando los procesos de cobro persuasivo, inspección a los establecimientos de comercio, y asesoría de obras así como los que se requieran para dar cumplimiento a las metas propuestas en el plan de desarrollo local 2013-2016, planes de gestión, planes de acción y planes de mejoramiento, de conformidad con las obligaciones y condiciones establecidas con los estudios previos.</t>
  </si>
  <si>
    <t>Prestar sus servicios de apoyo en el área de contratación, apoyar las actividades de digitalización de toda la documentación relacionada con el área y todas las actividades operativas que se requieran en el FDLT, de conformidad con las condiciones y obligaciones contenidas en lo estudio previos.</t>
  </si>
  <si>
    <t>Prestar sus servicios profesionales especializados para la estructuración del proceso de licitación de la nueva sede de la acadia local de Teusaquillo, así como la estructuración del proceso de concurso de méritos para la interventoria del contrato de obra de conformidad con las condiciones y obligaciones contenidas en los estudios previos.</t>
  </si>
  <si>
    <t>Prestar sus servicios profesionales para realizar todas las actividades necesarias para levar a cabo la formulación y el seguimiento de todos los proyectos (componentes) y contratos de infraestructura que le sean asignados en el marco del plan de desarrollo local 2013-2016; “Bogotá Humana” Teusaquillo territorio de vida plan operativo anual de inversiones de la alcaldía local de Teusaquillo y convenio marco No.1292-2012 de conformidad con las condiciones y obligaciones contenidas en los estudios previos.</t>
  </si>
  <si>
    <t>El contratista se obliga para con el fondo de desarrollo local de Teusaquillo a realizar labores operativas para la consolidación, el traslado, entrega y custodia de documentos, trámites administrativos pertinentes para el fortalecimiento de la junta administradora local, garantizándole su normal funcionamiento aplicando normas técnicas y procedimientos establecidos, de acuerdo a los presentes estudios previos de conformidad con las condiciones y obligaciones contenidas en el estudio previo.</t>
  </si>
  <si>
    <t>Prestar sus servicios en la coordinación administrativa y financiera realizando actividades y tramites operativos de carácter administrativo que proporcione oportunidad y diligencia en las actividades que este grupo despeña de acuerdo a los estudios previos, en cumplimiento de las metas del plan de gestión para la localidad de Teusaquillo, plan de mejoramiento y el plan de desarrollo local 2013-2016.</t>
  </si>
  <si>
    <t>Prestar sus servicios en el grupo de gestión jurídica apoyando la asistencia a reuniones desarrolladas en la alcaldía local de Teusaquillo con comunidad y entidades, acciones operativas administrativas relacionadas con propiedad horizontal y demás acciones para los trámites administrativos que proporcionen el buen funcionamiento de la coordinación jurídica, de acuerdo a los estudios previos, dando cumplimiento a las metas establecidas en el plan de desarrollo 2013-2016, plan de gestión y plan de mejoramiento, de conformidad con lo establecido en los estudios previos.</t>
  </si>
  <si>
    <t>El contratista se obliga para con el fondo de desarrollo local de Teusaquillo a prestar sus servicios en cumplimiento al procedimiento de gestión documental 1D-GAR-P002, con el fin de organizar, revisar y preservar la documentación de la entidad y proporcionar seguridad de los archivos de las diferentes áreas de la alcaldía local y el manejo del acerbo documental en el marco del plan de desarrollo local 2013-2016, “Bogotá Humana- Teusaquillo territorio de vida” y plan operativo anual de inversiones de a alcaldía local de Teusaquillo; de conformidad con las condiciones y obligaciones contenidas en los estudios previos.</t>
  </si>
  <si>
    <t>El contratista se obliga para con la Alcaldía local de Teusaquillo a prestar sus servicios en el área de gestión documental realizando la gestión de las actividades que requiera el archivo de la Administración Local en lo relativo a las funciones de recepción, clasificación, ordenación, foliación, depuración tramite y consulta entre otras de las series y sub-series producidas por las diferentes dependencias y que se encuentren a cargo del área de archivo en cumplimiento al instructivo para la organización y administración de archivos de gestión 1D-GAR-11/11, procedimientos y programas de gestión documental de la secretaria distrital de gobierno establecidos en el SIG de conformidad con las condiciones y obligaciones contenidas en el estudio previo.</t>
  </si>
  <si>
    <t xml:space="preserve">El contratista se obliga para con el Fondo de Desarrollo Local de Teusaquillo a prestar sus servicios profesionales en la Alcaldía Local de Teusaquillo en lo relacionado con el funcionamiento y operatividad del Consejo Local de Gestión del riesgo (CLGR) , además de todas las actividades relacionadas en Gestión del riesgo y atención en primera instancia de las situaciones de emergencia de la localidad, realizar las actividades necesarias con el fin de llevar a cabo la formulación del proyecto 1012 “Teusaquilo territorio de vida, con gestión del riesgo” que conlleve al cumplimiento de las metas del PDLT 2013-2016 , Plan de inversión, Plan de gestión, y planes de mejoramiento de acuerdo a los presentes estudios previos.  </t>
  </si>
  <si>
    <t>El contratista se obliga para con el Fondo de Desarrollo Local de Teusaquillo a prestar sus servicios en cumplimiento al procedimiento de Gestión Documental 1D-GAR-P002, con el fin de organizar, revisar y preservar la documentación de la Entidad y proporcionar seguridad de los archivos de as diferentes aéreas de la Alcaldía Local y el manejo del acervo documental en el Marco del Plan de Desarrollo Local 2013-2016, “Bogotá Humana- Teusaquillo Territorio de Vida” y “ Plan Operativo Anual de Inversiones de la Alcaldía Local de Teusaquillo; de conformidad con las condiciones y obligaciones contenidas en los estudios previos.</t>
  </si>
  <si>
    <t>El contratista se obliga para con el Fondo de Desarrollo Local de Teusaquillo a prestar sus servicios profesionales realizando la consolidación de información en los diferentes programas, bases de datos y elaboración de correspondencia, alternos a la contratación estatal, que se adelante con los recursos del Fondo de Desarrollo Local de Teusaquillo en el marco del plan de desarrollo Local 2013-2016, “ Bogotá Humana- Teusaquillo Territorio de Vida” y “Plan Operativo Anual de INVERSIONES”, y además funciones de acuerdo a las condiciones establecidas en los presentes estudios previos.</t>
  </si>
  <si>
    <t>El contratista se obliga con el Fondo de Desarrollo Local de Teusaquillo, a la prestación de servicios profesionales como abogado al grupo de gestión administrativa y financiera para adelantar los procesos de contratación en sus diferentes etapas.</t>
  </si>
  <si>
    <t>El contratista se obliga para con el Fondo de Desarrollo Local de Teusaquillo a apoyar todas las actividades de tipo operativo y administrativo relacionadas con todos los proyectos ( Componentes) y contratos de infraestructura en el marco del plan de desarrollo local 2016-2020, de acuerdo a los estudios previos.</t>
  </si>
  <si>
    <t>El contratista se obliga para con la Alcaldía Local de Teusaquillo a prestar sus servicios en el área del CDI realzando actividades operativas como el traslado, entrega y custodia de documentos, de la documentación interna y externa que produzcan las oficinas de la Alcaldía Local, hacia las diferentes sedes de la administración Local, entidades distritales y/o privadas y comunidad en general, en cumplimiento de las metas de plan de desarrollo Local 2016-2020 y Plan de Gestión 2016.</t>
  </si>
  <si>
    <t>El contratista se obliga para con el Fondo de Desarrollo Local de Teusaquillo a prestar sus servicios realizando lo concerniente a las tareas operativas en el área de comunicaciones y prensa, en cumplimiento de las metas del Plan de Gestión para la Localidad de Teusaquillo, Plan de Comunicaciones y Plan de Desarrollo Local 2016-2020, de acuerdo a lo presentes estudios previos.</t>
  </si>
  <si>
    <t>El contratista se obliga para con el Fondo de Desarrollo Local de Teusaquillo a presar sus servicios de apoyo técnico en el área de administración de red del fondo de desarrollo local de Teusaquillo.</t>
  </si>
  <si>
    <t>Prestar los servicios profesionales al grupo de gestión Administrativa y financiera en planeación, apoyando la formulación, Evaluación, presentación y seguimiento de los proyectos del plan de desarrollolocal2016-2020.</t>
  </si>
  <si>
    <t>Prestar los servicios de apoyo técnico para actualizar e implementar  y realizar el seguimiento al Plan “PIGA” de las sedes donde funcione la Administración local de acuerdo a la normatividad legal vigente de igual forma realizara la asistencia a las diferentes mesas y espacios de participación a nivel sectorial e intersectorial que se requieran al igual, sirviendo como apoyo a la gestión ambiental  en la localidad de acuerdo a los presentes estudios previos.</t>
  </si>
  <si>
    <t>Prestar servicios profesionales al grupo de gestión jurídica y normativa relacionados con establecimiento de comercio Ley 232 de 1995 y espacio público, a través de visitas y gestión de conceptos técnicos con el objetivo de evacuar como mínimo el 35% de dichas visitas de acuerdo a lo establecido en los estudios previos</t>
  </si>
  <si>
    <t>Prestar sus servicios profesionales a la Alcaldía Local de Teusaquillo Grupo de Gestión Jurídica y Normativa e  Inspecciones, en temas relacionados con asesoría a la comunidad  en los temas de derecho policivo, espacio público, resolución de conflictos, propiedad horizontal,  familia y todos los demás que se requieran.</t>
  </si>
  <si>
    <t>Prestar servicios profesionales al grupo de Gestión Jurídica en materia de seguridad y convivencia de la Alcaldía Local de Teusaquillo.</t>
  </si>
  <si>
    <t>Prestar servicios de apoyo operativo para las diferentes actividades que se realizan en la casa de la participación.</t>
  </si>
  <si>
    <t>El contratista se obliga para con el Fondo de Desarrollo Local de Teusaquillo a prestar sus servicios de apoyo operativo a los procesos adelantados por el área de planeación.</t>
  </si>
  <si>
    <t>Prestar los servicios profesionales al grupo de gestión administrativa y financiera en planeación, apoyando la formulación evaluación, presentación y seguimiento de los proyectos del plan de desarrollo local 2016-2020</t>
  </si>
  <si>
    <t>El contratista se obliga para con la alcaldía local de Teusaquillo en el área de inspecciones de policía a: prestar sus servicios en lo concerniente al manejo y seguimiento de la agenda de la secretaria general de inspecciones y todas las actividades y trámites administrativos de carácter operativo</t>
  </si>
  <si>
    <t>Prestar servicios profesionales para Administrar la Red y de todo el recurso tecnológico con que se cuenta, de acuerdo a lo estipulado en la resolución No. 266 del 26 de Junio de 2014, y de la supervisión de los contratos en desarrollo del proyecto 1057: “Teusaquillo, territorio de vida con capacidad de Gestión y Operatividad de la Administración local ”, en cuanto al tema de sistemas de información y TIC’s que se suscriban, de conformidad con lo establecido en los estudios previos.</t>
  </si>
  <si>
    <t>Prestar sus servicios profesionales a la Alcaldía Local de Teusaquillo en  la oficina de obras del Grupo de Gestión Jurídica y Normativa  que realice las actividades concernientes  a apoyar los procesos de articulación interinstitucional en el marco de las diversas instancias de participación relacionadas con los temas de Derechos Humanos, Seguridad y Convivencia;  coordinar las acciones de la Mesa de Habitabilidad en Calle; apoyar la coordinación y el desarrollo de los Consejos Locales de Seguridad; apoyar el proceso de formulación del Plan Integral de Convivencia y Seguridad Ciudadana; ser enlace con la Décimo Tercera Estación de Policía de Teusaquillo, o de ser necesario con la MEBOG,  adelantar la formulación, actualización de proyectos de inversión en los temas relacionados con Derechos Humanos, Seguridad y Convivencia dentro de la localidad de Teusaquillo, dando cumplimiento a las metas establecidas en el Plan de Desarrollo, Plan de Gestión y Plan de Mejoramiento para la vigencia 2013-2016”.</t>
  </si>
  <si>
    <t>El contratista se obliga para con la alcaldía local de Teusaquillo a prestar sus servicios profesionales en la oficina jurídica del Grupo de Gestión Jurídica y normativa en las diferentes actividades administrativas que se requieran relacionadas con el tema de la ley 232, cobro persuasivo, propiedad horizontal y asesoría de obras.</t>
  </si>
  <si>
    <t>Prestar sus servicios en el Grupo de Gestión Jurídica apoyando la actualización de la información del aplicativo SIACTUA, así como diferentes actividades operativas que se requieren desde el grupo de Gestión Jurídica y Normativa</t>
  </si>
  <si>
    <t>Prestación de servicios profesionales al Grupo de Gestión Jurídica y Normativa relacionados con Establecimiento de comercio ley 232 de 1995 y Espacio Público , a través de visitas y gestión de conceptos técnicos.</t>
  </si>
  <si>
    <t>El contratista se obliga para con la Alcaldía Local de Teusaquillo a prestar sus servicios profesionales en la oficina jurídica del Grupo de Gestión Jurídica en lo relacionado con el impulso procesal de las Actuaciones Administrativas de Establecimiento de Comercio ley 232 de 1995 Espacio Publico, apoyo operativo y obras anteriores al año 2011, así como los tramites a los requerimientos relacionados con Establecimiento de Comercio ley 232 de 1195 y Espacio Público, dando cumplimiento a las metas establecidas en el Plan de Desarrollo “2013-2016”, Plan de Gestión y Plan de Mejoramiento.</t>
  </si>
  <si>
    <t>AUNAR ESFUERZOS TÉCNICOS, ADMINISTRATIVOS, LOGISTICOS Y FINANCIEROS PARA LA CONTINUIDAD DEL CENTRO ORQUESTAL DE TEUSAQUILLO, QUE CONSISTE EN DESARROLLAR UN PROCESO PEDAGOGICO A TRAVÉS DE LA INSTRUCCIÓN Y LA PRÁCTICA COLECTIVA DE LA MÚSICA COMO PROCESO DE TRANSFORMACIÓN SOCIAL PARA NIÑOS, JÓVENES Y ADOLESCENTES DE LA LOCALIDAD DE TEUSAQUILLO</t>
  </si>
  <si>
    <t>PRESTAR SUS SERVICIOS PROFESIONALES EN LA COORDINACION ADMINISTRATIVA Y FINANCIERA COMO APOYO A LA GESTION REALIZANDO LAS ACTIVIDADES PRECONTRACTUALES NECESARIAS QUE CONLLEVEN A DAR CUMPLIMIENTO AL PLAN ANUAL DE ADQUISICIONES 2016 EN LOS RUBROS DE GASTOS DE FUNCONAMIENTO Y COMPONENTES ASIGANADOS DEL PROYECTO 1057, DE ACUERDO A LOS ESTUDIOS PREVIOS.</t>
  </si>
  <si>
    <t>PRESTAR A LA ALCALDÍA LOCAL DE TEUSAQUILLO EL SERVICIO INTEGRAL DE TRANSPORTE TERRESTRE ESPECIAL CONTINÚO, CON EL PROPÓSITO DE TRASLADAR A LOS FUNCIONARIOS/AS, CONTRATISTAS Y/O USUARIOS EN EL MARCO DE LA MISIONALIDAD DE LA ALCALDÍA LOCAL DE TEUSAQUILLO, EN CUMPLIMIENTO AL PLAN DE GESTIÓN, PLAN DE DESARROLLO LOCAL, DE CONFORMIDAD CON LOS ESTUDIOS</t>
  </si>
  <si>
    <t>PRESTAR LOS SERVICIOS PROFESIONALES PARA LA OPERACION PRESTACION SEGUIMIENTO Y CUMPLIMIENTO DE LOS PROCEDIMIENTOS ADMINISTRATIVOS OPERATIVOS Y PROGRAMATICOS DE LS SERVICIOS SOCIALES DEL PROYECTO DE SUBSIDIO ECONOMICO TIPO C, QUE CONTRIBUYAN A LA GARANTIA DE LOS DERECHOS DE LA POBLACION MAYOR EN EL MARCO DE LA POLITICA PUBLICA SOCIAL PARA EL ENVEJECIMIENTO Y LA VEJEZ EN EL DISTRITO CAPITAL A CARGO DE LA ALCALDIA LOCAL DE TEUSAQUILLO EN EL MARCO DE LA EJECUCION DEL PROYECTO DE INVERSION SOCIAL 1019 DENOMINADO "TEUSAQUILLO TERRITORIO DE VIDA APOYA A LA PERSONA MAYOR"</t>
  </si>
  <si>
    <t>PRESTAR SUS SERVICIOS PROFESIONALES A LA ALCALDIA LOCAL DE TEUSAQUILLO EN LA OFICINA DE GESTION JURIDICA Y NORMATIVA EN LAS DIFERENTES ACTIVIDADES ADMINISTRATIVAS RELACIONADAS CON ATENCION AL CIUDADANO EN TEMAS COMO LEY 232 PROPIEDAD HORIZONTAL Y ATENCION Y SEGUIMIENTO A LOS REQUERIMIENTOS DE LOS ENTES DE CONTROL.</t>
  </si>
  <si>
    <t>EJECUTAR  ACCIONES DE FOMENTO Y PREVENCIÓN EN SALUD INSERTAS EN EL PROYECTO No. 1018 PROMOCIÓN Y PREVENCIÓN EN SALUD INTEGRAL A PERSONAS DE LA LOCALIDAD 13 DE TEUSAQUILLO, EN SALUD SEXUAL Y REPRODUCTIVA, ATENCIÓN A PERSONAS EN CONDICIÓN DE DISCAPACIDAD Y ATENCIÓN A PERSONAS DEL CICLO VITAL VEJEZ DE LA LOCALIDAD 13 DE TEUSAQUILLO</t>
  </si>
  <si>
    <t>REALIZAR ACTIVIDADES EN TORNO A LA ATENCIÓN INTEGRAL A LA PRIMERA INFANCIA, ESPECÍFICAMENTE EN LA PREVENCIÓN DE VIOLENCIAS Y CONFLICTIVIDADES, ATENDIENDO NIÑOS Y NIÑAS EN PROGRAMAS PARA FORTALECER EL BUEN TRATO Y PREVENCIÓN DE VIOLENCIAS EN JARDINES INFANTILES EN EL ÁMBITO FAMILIAR Y ESCOLAR EN LA LOCALIDAD DE TEUSAQUILLO.</t>
  </si>
  <si>
    <t>Contratar a precios unitarios y a monto agotable los servicios de apoyo técnico en metrología legal en  la  modalidad  de  verificación  de  equipos  e  instrumentos  de  medición  de  metrología  legal (balanzas comerciales, básculas y surtidores de combustible derivados del petróleo) para la supervisión de los mismos en establecimientos comerciales (estaciones de servicio de llenado de combustible, supermercados de cadena, agrícolas y mercados en general), de acuerdo con los estudios previos y pliego de condiciones.</t>
  </si>
  <si>
    <t>EJECUCIÓN DEL PROYECTO No. 1014 Y 1254 DENOMINADOS: TEUSAQUILLO, TERRITORIO DE VIDA, CON LOS JÓVENES, SIN DISCRIMINACIÓN NI VIOLENCIA Y TEUSAQUILLO, TERRITORIO DE VIDA CULTURAL, APOYANDO INICIATIVAS JUVENILES PARA EL BUEN USO DEL TIEMPO LIBRE DE LOS Y LAS JÓVENES DE LA LOCALIDAD DE TEUSAQUILLO Y LA REALIZACIÓN DEL FESTIVAL LOCAL DE LA JUVENTUD DE ACUERDO A LOS ESTUDIOS PREVIOS Y PLIEGO DE CONDICIONES.</t>
  </si>
  <si>
    <t>Desarrollar las actividades enmarcadas en el proyecto 1254,  a través de  eventos e iniciativas culturales y artísticos en  la  localidad - ¿ARTEUSAQUILLO 2016</t>
  </si>
  <si>
    <t>LA ADQUISICION DE EQUIPOS TECNOLOGICOS (COMPUTADORES, ESCANER, VIDEOBEAM, LICENCIAS DE MICROSOFT OFFICE, ENTRE OTROS), PARA LA ALCALDIA LOCAL DE TEUSAQUILLO, DE CONFORMIDAD CON LAS ESPECIFICACIONES TECNICAS Y CONDICIONES ESTABLECIDAS EN LOS PRESENTES ESTUDIOS PREVIOS, ANEXO TECNICO, Y PLIEGO DE CONDICIONES</t>
  </si>
  <si>
    <t>Suministro De Los Uniformes Deportivos Para La Realización Del Proyecto Juegos Interbarriales y eventos deportivos</t>
  </si>
  <si>
    <t>EJECUTAR A MONTO AGOTABLE LAS ACTIVIDADES DE MANTENIMIENTO Y REHABILITACION PARA LA CONSERVACIÓN DE LA MALLA VIAL Y ESPACIO PÚBLICO DE LA LOCALIDAD DE TEUSAQUILLO EN LA CIUDAD DE BOGOTÁ D.C</t>
  </si>
  <si>
    <t>EJECUTAR A MONTO AGOTABLE LAS ACTIVIDADES DE MEJORAMIENTO INTEGRAL DE PARQUES DE LA LOCALIDAD DE TEUSAQUILLO DE LA CIUDAD DE BOGOTÁ D.C.</t>
  </si>
  <si>
    <t>CONTRATAR EL SUMINISTRO Y PREPARACIÓN DE REFRIGERIOS, MENÚS, BEBIDAS Y/O ALIMENTOS QUE PERMITAN EL FORTALECIMEINTO DE LAS INSTANCIAS DE PARTICIPACIÓN: TÉCNICA, LOGÍSTICA Y OPERATIVAMENTE Y EL FORTALECIMIENTO TÉCNICO Y OPERATIVO PARA LA TOMA DE DECISIONES A LAS ORGANIZACIONES SOCIALES Y COMUNITARIAS, DE ACUERDO A LOS ESTUDIOS PREVIOS PLIEGO DE CONDICIONES Y ANEXOS TÉCNICOS</t>
  </si>
  <si>
    <t>EL CONTRATO QUE SE PRETENDE CELEBRAR TENDRÁ POR OBJETO: ¿ADQUIRIR INSTRUMENTOS MUSICALES PARA EL CENTRO ORQUESTAL LOCAL DE TEUSAQUILLO¿, DE ACUERDO A LOS PRESENTES ESTUDIOS PREVIOS Y ANEXO TÉCNICO</t>
  </si>
  <si>
    <t>REALIZAR LA INTERVENTORÍA TÉCNICA, ADMINISTRATIVA, FINANCIERA, LEGAL, SOCIAL, EN SEGURIDAD Y SALUD EN EL TRABAJO Y MEDIO AMBIENTE A LOS CONTRATOS DE OBRA PÚBLICA QUE SE DERIVEN DE LOS PROCESOS LICITATORIOS FDLT-LP-09-2016 Y FDLT-LP-11-2016</t>
  </si>
  <si>
    <t>Contratar la prestación de servicios para desarrollar actividades que promuevan el reconocimiento de las personas de los sectores LGBTI de la localidad de Teusaquillo por medio de estrategias orientadas a la disminución de los niveles de discriminación por orientación sexual e identidad de género, de acuerdo a los estudios previos, pliego de condiciones y anexos técnicos</t>
  </si>
  <si>
    <t>REALIZAR POR EL SISTEMA DE PRECIOS UNITARIOS FIJOS SIN FORMULA DE REAJUSTE LA CONSTRUCCIÓN DE LA NUEVA SEDE DE LA ALCALDÍA LOCAL DE TEUSAQUILLO EN LA CIUDAD DE BOGOTÁ D.C.</t>
  </si>
  <si>
    <t>Realizar la interventora técnica, administrativa, financiera y jurídica del contrato de prestación de servicios 077 de 2016, suscrito con la FUNDACION PARA EL DESARROLLO INFANTIL SOCIAL Y CULTURAL IWOKE , cuyo objeto es: ¿Desarrollar las actividades enmarcadas en el proyecto 1254,  a través de  eventos e iniciativas culturales y artísticos en  la  localidad - ARTEUSAQUILLO 2016</t>
  </si>
  <si>
    <t>REALIZAR LA INTERVENTORÍA TÉCNICA, ADMINISTRATIVA, FINANCIERA Y JURÍDICA DEL CONTRATO DE PRESTACIÓN DE SERVICIOS 075 DE 2016 SUSCRITO CON LA FUNDACIÓN AYÚDANOS ONG, CUYO OBJETO ES: ¿LA EJECUCIÓN DEL PROYECTO NO. 1014 Y 1254 DENOMINADOS: TEUSAQUILLO, TERRITORIO DE VIDA, CON LOS JÓVENES, SIN DISCRIMINACIÓN NI VIOLENCIA Y TEUSAQUILLO, TERRITORIO DE VIDA CULTURAL, APOYANDO INICIATIVAS JUVENILES PARA EL BUEN USO DEL TIEMPO LIBRE DE LOS Y LAS JÓVENES DE LA LOCALIDAD DE TEUSAQUILLO Y LA REALIZACIÓN DEL FESTIVAL LOCAL DE LA JUVENTUD DE ACUERDO A LOS ESTUDIOS PREVIOS Y PLIEGO DE CONDICIONES</t>
  </si>
  <si>
    <t xml:space="preserve"> REALIZAR 10 EVENTOS RECREO DEPORTIVOS  QUE PROMUEVAN ACTIVIDADES FÍSICAS PARA LA COMUNIDAD EN GENERAL DE LA LOCALIDAD DE TEUSAQUILLO.</t>
  </si>
  <si>
    <t>REALIZAR EVENTOS DE RECREACIÓN Y DEPORTE VINCULANDO A PERSONAS EN EL DESARROLLO DE PROCESOS DE RECREACIÓN, DEPORTES URBANOS Y NUEVAS TENDENCIAS.Y DEL CONTRATO RESULTANTE DEL  PROCESO    030-2016  REALIZAR 10 EVENTOS RECREO DEPORTIVOS QUE PROMUEVAN ACTIVIDADES FÍSICAS PARA LA COMUNIDAD EN GENERAL DE LA LOCALIDAD DE TEUSAQUILLO.</t>
  </si>
  <si>
    <t>Vincular a mujeres de la localidad de Teusaquillo en procesos de visibilización y prevención de distintas formas de violencia y discriminación contra la mujer, de acuerdo a los estudios previos, pliego de condiciones y anexos técnicos¿.</t>
  </si>
  <si>
    <t>EL FONDO DE DESARROLLO LOCAL DE TEUSAQUILLO REQUIERE CONTRATAR LA PRESTACIÓN DE SERVICIOS PARA REALIZAR EVENTOS DE RECREACIÓN Y DEPORTE VINCULANDO A PERSONAS EN EL DESARROLLO DE  PROCESOS  DE RECREACIÓN, DEPORTES URBANOS Y NUEVAS TENDENCIAS.</t>
  </si>
  <si>
    <t>REALIZAR LA INTERVENTORIA TECNICA,  ADMINISTRATIVA, FINANCIERA, SOCIAL, Y SISOMA AL CONTRATO RESULTANTE DEL PROCESO No. FDLT- LP- 019-2016  CUYO OBJETO ES LA ¿REALIZACION  POR EL SISTEMA DE PRECIOS UNITARIOS FIJOS SIN FORMULA DE REAJUSTE LA CONSTRUCCIÓN DE LA NUEVA SEDE DE LA ALCALDÍA LOCAL DE TEUSAQUILLO EN LA CIUDAD DE BOGOTÁ D.C</t>
  </si>
  <si>
    <t>CONTRATAR LA PRESTACIÓN DE SERVICIOS PARA FORTALECER DE FORMA TÉCNICA, LOGÍSTICA Y OPERATIVA A INSTANCIAS DE PARTICIPACIÓN Y ORGANIZACIONES SOCIALES  Y/O COMUNITARIAS.</t>
  </si>
  <si>
    <t>CONTRATAR LA EJECUCIÓN DE UN PROYECTO DE EMBELLECIMIENTO URBANO MEDIANTE LA REALIZACIÓN DE ACTIVIDADES AMBIENTALES, DE ACUERDO A LOS ESTUDIOS PREVIOS.</t>
  </si>
  <si>
    <t>Realizar la interventoría técnica, administrativa, financiera y jurídica del contrato de prestación de servicios que suscriba el Fondo de Desarrollo Local de Teusaquillo, al contrato que resulte del proceso FDLT-SAMC-027- 2016 cuyo objeto es CONTRATAR LA EJECUCIÓN DE UN PROYECTO DE EMBELLECIMIENTO URBANO MEDIANTE LA REALIZACIÓN DE ACTIVIDADES AMBIENTALES, DE ACUERDO A LOS ESTUDIOS PREVIOS.</t>
  </si>
  <si>
    <t>REALIZAR LA INTERVENTORIA TECNICA, ADMINISTRATIVA, FINANCIERA Y SOCIAL, AL CONTRATO RESULTANTE DEL PROCESO No. FDLT- LP- 018-2016 CUYO OBJETO  ES CONTRATAR EL DESARROLLO DE ESTRATEGIAS PEDAGÓGICAS Y DE SEGURIDAD, QUE PERMITAN VINCULAR A LA COMUNIDAD DE LA LOCALIDAD DE TEUSAQUILLO, EN EJERCICIOS PARTICIPATIVOS PARA LA PREVENCIÓN DE VIOLENCIAS Y CONFLICTIVIDADES, EL TRABAJO ARTICULADO PARA EL INCREMENTO DE CONDICIONES TECNOLÓGICAS Y COMUNALES QUE MEJOREN LA SEGURIDAD Y LA CONVIVENCIA Y LA PROMOCIÓN DE ACCIONES QUE APOYEN EL DESESTIMULO DEL CONSUMO DE TABACO, ALCOHOL Y SUSTANCIAS PSICOACTIVAS, DE ACUERDO CON LOS ESTUDIOS PREVIOS Y PLIEGO DE CONDICIONES.</t>
  </si>
  <si>
    <t xml:space="preserve">Realizar la interventora técnica, administrativa, financiera y jurídica del contrato de prestación de servicios 073 de 2016     suscrito con la Fundación un Nuevo Amanecer, cuyo objeto es: ¿EJECUTAR  ACCIONES DE FOMENTO Y PREVENCIÓN EN SALUD INSERTAS EN EL PROYECTO No. 1018 PROMOCIÓN Y PREVENCIÓN EN SALUD INTEGRAL A PERSONAS DE LA LOCALIDAD 13 DE TEUSAQUILLO, EN SALUD SEXUAL Y REPRODUCTIVA, ATENCIÓN A PERSONAS EN CONDICIÓN DE DISCAPACIDAD Y ATENCIÓN A PERSONAS DEL CICLO VITAL VEJEZ DE LA LOCALIDAD 13 DE TEUSAQUILLO.  </t>
  </si>
  <si>
    <t>ORQUESTA FILARMONICA DE BOGOTÁ</t>
  </si>
  <si>
    <t>CORPORACION VIENTOS DEL PORVENIR</t>
  </si>
  <si>
    <t>CAMILA SALAZAR LOPEZ</t>
  </si>
  <si>
    <t>FABIO ALBERTO ALZATE</t>
  </si>
  <si>
    <t>OSCAR ANDRES MEZA</t>
  </si>
  <si>
    <t>OMAIRA ALARCON SALCEDO</t>
  </si>
  <si>
    <t>JHONATAN DUCUARA</t>
  </si>
  <si>
    <t>GLORIA MATILDE SANTANA</t>
  </si>
  <si>
    <t>GERALDIN MONTENEGRO</t>
  </si>
  <si>
    <t>DIANA MARIA ANGULO</t>
  </si>
  <si>
    <t>MAROLYM YISELH BERNAL</t>
  </si>
  <si>
    <t>CINDY TORRES RICAURTE</t>
  </si>
  <si>
    <t>ALBERTO JOSE RAMIREZ</t>
  </si>
  <si>
    <t>DAVID EDUARDO BALLESTAS</t>
  </si>
  <si>
    <t>MARIA ELENA ORTEGA</t>
  </si>
  <si>
    <t>JUAN CAMILO BOHORQUEZ</t>
  </si>
  <si>
    <t>JHON PABLO CASTILLO</t>
  </si>
  <si>
    <t>GUSTAVO JIMENEZ</t>
  </si>
  <si>
    <t>PAOLA ANDREA VANEGAS</t>
  </si>
  <si>
    <t>VIVIANA CUBILLOS MEDRANO</t>
  </si>
  <si>
    <t>OSCAR SAUL ARGUELLES</t>
  </si>
  <si>
    <t>LINA MARCELA FLOREZ</t>
  </si>
  <si>
    <t>ANDRES GARAVITO FERNANDEZ</t>
  </si>
  <si>
    <t>JAQUELINE FRIEDE VILLAROEL</t>
  </si>
  <si>
    <t>IVAN ANDRES MANRIQUE</t>
  </si>
  <si>
    <t>JHOANA RODRIGUEZ ALFONSO</t>
  </si>
  <si>
    <t>JOSE MANUEL SANCHEZ</t>
  </si>
  <si>
    <t>GINA PAOLA ZEA</t>
  </si>
  <si>
    <t>JULIAN ARIZA GONZALEZ</t>
  </si>
  <si>
    <t>HUGO ALBERTO MERCADO</t>
  </si>
  <si>
    <t>JHON SALCEDO</t>
  </si>
  <si>
    <t>CLARA LILIANA MEJIA ORTIZ</t>
  </si>
  <si>
    <t>ANGELA FRANCO</t>
  </si>
  <si>
    <t>MONICA CHIPATECUA</t>
  </si>
  <si>
    <t>MARTHA ISABEL BLANCO</t>
  </si>
  <si>
    <t>CRISTIAN BERNAL</t>
  </si>
  <si>
    <t>JOHN ALEJANDRO HERMOSO</t>
  </si>
  <si>
    <t>SANDRA MUÑOZ</t>
  </si>
  <si>
    <t>ANGELICA REYES</t>
  </si>
  <si>
    <t>DIANA MAYERLY LARROTA</t>
  </si>
  <si>
    <t>LUIS ALFREDO PERDOMO</t>
  </si>
  <si>
    <t xml:space="preserve">LUZ HELENA GAVIRIA </t>
  </si>
  <si>
    <t xml:space="preserve">VIANEY LUCIA ARDILA </t>
  </si>
  <si>
    <t xml:space="preserve">JOAQUIN GRANADOS </t>
  </si>
  <si>
    <t>PAMELA REYESPATRIA</t>
  </si>
  <si>
    <t>DANIEL HURTADO</t>
  </si>
  <si>
    <t xml:space="preserve">SONIA ROCIO PORRAS </t>
  </si>
  <si>
    <t>JHON JAIRO ARBELAEZ</t>
  </si>
  <si>
    <t>MARCOS ENRIQUE CAMARGO</t>
  </si>
  <si>
    <t>BELKIS CASTRO</t>
  </si>
  <si>
    <t xml:space="preserve">WILLIAM ANDRES ORTIZ </t>
  </si>
  <si>
    <t>SONIA DIAZ GOMEZ</t>
  </si>
  <si>
    <t xml:space="preserve">ABELARDO RAMOS </t>
  </si>
  <si>
    <t>CONVENIO FILARMONICA</t>
  </si>
  <si>
    <t>DAIRO JEZZID LEON RAMOS</t>
  </si>
  <si>
    <t>ESIVANS S.A.S</t>
  </si>
  <si>
    <t xml:space="preserve">JORGE ALBERTO DORIA </t>
  </si>
  <si>
    <t>JACOBO PARDEY</t>
  </si>
  <si>
    <t>FUNDACIÓN NUEVO AMANECER</t>
  </si>
  <si>
    <t>LUIS MARIO SOSA</t>
  </si>
  <si>
    <t>FUNDACIÓN AYUDANOS ONG</t>
  </si>
  <si>
    <t>IWOKE</t>
  </si>
  <si>
    <t>SISTETRONICS LTDA.</t>
  </si>
  <si>
    <t>GESCOM</t>
  </si>
  <si>
    <t>CONSORCIO CR VIAS TEUSAQUILLO</t>
  </si>
  <si>
    <t>CONSORCIO MAINC</t>
  </si>
  <si>
    <t>VENGOECHEA EVENTOS</t>
  </si>
  <si>
    <t>AMERICANA COPR. S.A.S</t>
  </si>
  <si>
    <t>CONSORCIO INTERPROYECTOS</t>
  </si>
  <si>
    <t>COORPORACION CONVIVENCIA</t>
  </si>
  <si>
    <t>CONSORCIO JR SEDE</t>
  </si>
  <si>
    <t>GIOVANA TORRES MANOTAS</t>
  </si>
  <si>
    <t>DANIEL FORERO SANCHEZ</t>
  </si>
  <si>
    <t>U. T DEPORTE TEUSAQUILLO</t>
  </si>
  <si>
    <t>TULIO GUERRERO SOLER</t>
  </si>
  <si>
    <t>REVEANDINA</t>
  </si>
  <si>
    <t>CITIUS</t>
  </si>
  <si>
    <t>CONSORCIO SAN BARTOLOME</t>
  </si>
  <si>
    <t>FUNDACIÓN VISIÓN LOCAL</t>
  </si>
  <si>
    <t>CONSORCIO ECOIMP</t>
  </si>
  <si>
    <t>DORA YANETH PEÑA</t>
  </si>
  <si>
    <t xml:space="preserve">CELIANO VEGA MOTTA </t>
  </si>
  <si>
    <t>BLANCA PRIETO</t>
  </si>
  <si>
    <t>16-11-4824852</t>
  </si>
  <si>
    <t>16-12-4967467</t>
  </si>
  <si>
    <t>16-12-4967575</t>
  </si>
  <si>
    <t>16-12-5152089</t>
  </si>
  <si>
    <t>16-12-5154853</t>
  </si>
  <si>
    <t>16-12-5154948</t>
  </si>
  <si>
    <t>16-12-5155035</t>
  </si>
  <si>
    <t>16-12-5155297</t>
  </si>
  <si>
    <t>16-12-5155467</t>
  </si>
  <si>
    <t>16-12-5155651</t>
  </si>
  <si>
    <t>16-12-5156068</t>
  </si>
  <si>
    <t>16-12-5156414</t>
  </si>
  <si>
    <t>16-12-5156461</t>
  </si>
  <si>
    <t>16-12-5156698</t>
  </si>
  <si>
    <t>16-12-5156779</t>
  </si>
  <si>
    <t>16-12-5157863</t>
  </si>
  <si>
    <t>16-12-5157915</t>
  </si>
  <si>
    <t>16-12-5161039</t>
  </si>
  <si>
    <t>16-12-5162285</t>
  </si>
  <si>
    <t>16-12-5162656</t>
  </si>
  <si>
    <t>16-12-5162828</t>
  </si>
  <si>
    <t>16-12-5162847</t>
  </si>
  <si>
    <t>16-12-5162939</t>
  </si>
  <si>
    <t>16-12-5162950</t>
  </si>
  <si>
    <t>16-12-5162956</t>
  </si>
  <si>
    <t>16-12-5170274</t>
  </si>
  <si>
    <t>16-12-5198968</t>
  </si>
  <si>
    <t>16-12-5199127</t>
  </si>
  <si>
    <t>16-12-5199193</t>
  </si>
  <si>
    <t>16-12-5199355</t>
  </si>
  <si>
    <t>16-12-5221321</t>
  </si>
  <si>
    <t>16-12-5222109</t>
  </si>
  <si>
    <t>16-12-5272533</t>
  </si>
  <si>
    <t>16-12-5272646</t>
  </si>
  <si>
    <t>16-12-5281675</t>
  </si>
  <si>
    <t>16-12-5281721</t>
  </si>
  <si>
    <t>16-12-5281756</t>
  </si>
  <si>
    <t>16-12-5281784</t>
  </si>
  <si>
    <t>16-12-5281818</t>
  </si>
  <si>
    <t>16-12-5281851</t>
  </si>
  <si>
    <t>16-12-5282029</t>
  </si>
  <si>
    <t>16-12-5282097</t>
  </si>
  <si>
    <t>16-12-5282173</t>
  </si>
  <si>
    <t>16-12-5283358</t>
  </si>
  <si>
    <t>16-12-5307650</t>
  </si>
  <si>
    <t>16-12-5307751</t>
  </si>
  <si>
    <t>16-12-5313283</t>
  </si>
  <si>
    <t>16-12-5314693</t>
  </si>
  <si>
    <t>16-12-5402312</t>
  </si>
  <si>
    <t>16-12-5432760</t>
  </si>
  <si>
    <t>16-12-5432955</t>
  </si>
  <si>
    <t>16-12-5433128</t>
  </si>
  <si>
    <t>16-12-5433784</t>
  </si>
  <si>
    <t>16-12-5441830</t>
  </si>
  <si>
    <t>16-11-5466836</t>
  </si>
  <si>
    <t>16-12-5500578</t>
  </si>
  <si>
    <t>16-12-5530472</t>
  </si>
  <si>
    <t>16-12-5559667</t>
  </si>
  <si>
    <t>16-1-163506</t>
  </si>
  <si>
    <t>16-1-163545</t>
  </si>
  <si>
    <t>16-1-163559</t>
  </si>
  <si>
    <t>16-11-5687430</t>
  </si>
  <si>
    <t>16-11-5740247</t>
  </si>
  <si>
    <t>16-12-5752647</t>
  </si>
  <si>
    <t>16-11-5756701</t>
  </si>
  <si>
    <t>16-9-422605</t>
  </si>
  <si>
    <t>16-1-164932</t>
  </si>
  <si>
    <t>16-11-5787315</t>
  </si>
  <si>
    <t>16-11-5815301</t>
  </si>
  <si>
    <t>16-11-5825859</t>
  </si>
  <si>
    <t>16-15-5826513</t>
  </si>
  <si>
    <t>16-11-5837606</t>
  </si>
  <si>
    <t>16-11-5847033</t>
  </si>
  <si>
    <t>16-15-5862577</t>
  </si>
  <si>
    <t>16-11-5866790</t>
  </si>
  <si>
    <t>16-11-5880979</t>
  </si>
  <si>
    <t>16-11-5884201</t>
  </si>
  <si>
    <t>16-13-5888324</t>
  </si>
  <si>
    <t>16-13-5913188</t>
  </si>
  <si>
    <t>16-12-5920924</t>
  </si>
  <si>
    <t>16-13-5946451</t>
  </si>
  <si>
    <t>16-13-5949534</t>
  </si>
  <si>
    <t>16-13-5955745</t>
  </si>
  <si>
    <t>16-13-5965369</t>
  </si>
  <si>
    <t>16-13-5968512</t>
  </si>
  <si>
    <t>16-13-5968541</t>
  </si>
  <si>
    <t>19-05-2016</t>
  </si>
  <si>
    <t>20-05-2016</t>
  </si>
  <si>
    <t>23-05-2016</t>
  </si>
  <si>
    <t>01-06-2016</t>
  </si>
  <si>
    <t>24-05-2016</t>
  </si>
  <si>
    <t>25-05-2016</t>
  </si>
  <si>
    <t>26-05-2016</t>
  </si>
  <si>
    <t>07-06-2016</t>
  </si>
  <si>
    <t>09-06-2016</t>
  </si>
  <si>
    <t>FUNCIONAMIENTO</t>
  </si>
  <si>
    <t>X</t>
  </si>
  <si>
    <t>No 8 "Ejercicio de libertades culturales y deportivas."</t>
  </si>
  <si>
    <t>3-3-1-14-01-08-1254-00</t>
  </si>
  <si>
    <t>x</t>
  </si>
  <si>
    <t>3-3-1-14-03-24-1256-00</t>
  </si>
  <si>
    <t>No 24 Bogotá Humana participa y decide.</t>
  </si>
  <si>
    <t>3-3-1-14-03-31-1057-00</t>
  </si>
  <si>
    <t>No 31 Fortalecimiento de la función administrativa y desarrollo institucional.</t>
  </si>
  <si>
    <t>24 dias</t>
  </si>
  <si>
    <t>MARCELA GONZALEZ</t>
  </si>
  <si>
    <t>CATHERINNE HURTADO</t>
  </si>
  <si>
    <r>
      <t>Prestar sus servicios para que realice las actividades concernientes a los tramites relacionados con la recepción, organización, entrada, salida y entrega de materiales y suministros, bienes y equipos solicitados por las diferentes áreas que conforman la Alcaldía Local de Teusaquillo de acuerdo a los estudios previos, en cumplimiento al plan de Desarrollo Local 2016-2020 y el Plan de Gestión de Teusaquillo</t>
    </r>
    <r>
      <rPr>
        <b/>
        <sz val="11"/>
        <rFont val="Arial"/>
        <family val="2"/>
      </rPr>
      <t>.</t>
    </r>
  </si>
  <si>
    <t>3-3-1-14-01-05-1019-00</t>
  </si>
  <si>
    <t>No 5 Lucha contra distintos tipos de discriminación y violencias por condición, situación, identidad, diferencia, diversidad o etapa del ciclo vital.</t>
  </si>
  <si>
    <t>3-3-1-14-01-01-1258-00</t>
  </si>
  <si>
    <t>No 1 Garantía del desarrollo integral de la primera infancia.</t>
  </si>
  <si>
    <t>3-3-1-14-01-02-1018-00</t>
  </si>
  <si>
    <t>No 2 Territorios saludables y red de salud para la vida desde la diversidad.</t>
  </si>
  <si>
    <t>3-3-1-14-01-05-1014-00</t>
  </si>
  <si>
    <t>No 8 Ejercicio de libertades culturales y deportivas.</t>
  </si>
  <si>
    <t>No 31 Fortalecimiento de la función administrativa y desarrollo institucional. Y funcionamiento</t>
  </si>
  <si>
    <t>3-3-1-14-01-08-1055-00</t>
  </si>
  <si>
    <t>3-3-1-14-02-19-1006-00</t>
  </si>
  <si>
    <t>No 19 Movilidad Humana.</t>
  </si>
  <si>
    <t>3-3-1-14-01-08-1009-00</t>
  </si>
  <si>
    <t>3-3-1-14-03-27-1049-00</t>
  </si>
  <si>
    <t>No 27 Territorios de vida y paz con prevención del delito.</t>
  </si>
  <si>
    <t>3-3-1-14-02-22-1033-00</t>
  </si>
  <si>
    <t>No 22 Bogotá Humana ambientalmente saludable.</t>
  </si>
  <si>
    <t>-</t>
  </si>
  <si>
    <t>Adquirir a titulo de compraventa mediante compra en grandes superficies de colombia compra eficiente elementos y/o equipos relacionados en los catalogos de los grandes almacenes registrados en la tienda virtual</t>
  </si>
  <si>
    <t>Adquir a titulo de compraventa un camion con peso bruto vehicular mayor a 3,2 toneladas hasta 7,2 toneladas y dos ejes, diesel con plataforma adaptada para estacas, con adecuaciones según plantilla de cotización, mediante el acuerdo marco de colombia compra eficiente numero de proceso CCE-312-1AMP-2015</t>
  </si>
  <si>
    <t>Adquirir a titulo de compraventa un vehiculo campero camioneta 4x4 diesel, cilindraje entre 2450-3049 cc, automatico, con adecuaciones según plantilla de cotizacion, mediante el acuerdo marco de colomba compra eficiente numero de proceso CCE-312-1-AMP-2015</t>
  </si>
  <si>
    <t>UNION TEMPORAL TOYONORTE LTDA</t>
  </si>
  <si>
    <t>AUTOMAYOR</t>
  </si>
  <si>
    <t>MAKRO SUPERMAYORISTA S.A.S</t>
  </si>
  <si>
    <t xml:space="preserve">PANAMERICANA LIBRERÍA Y PAPELERIA S.A </t>
  </si>
  <si>
    <t>COLOMBIANA DE COMERCIO ALKOSTO S.A</t>
  </si>
  <si>
    <t>No 5 Lucha contra distintos tipos de discriminación y violencias por condición, situación, identidad, diferencia, diversidad o etapa del ciclo vital</t>
  </si>
  <si>
    <t>No 19 Movilidad Humana</t>
  </si>
  <si>
    <t>Operación, seguimiento y cumplimiento de los procesos administrativos, operativos y programáticos de los servicios sociales el proyecto de subsidio C en el marco de la ejecución del proyecto de inversión social local 1019 denominado Teusaquillo territorio de vida apoya a la persona mayor</t>
  </si>
  <si>
    <t>Operación, seguimiento de los procesos administrativos, operativos y programáticos de los servicios sociales del proyecto de apoyo económico tipo C en el marco de la ejecución del proyecto de inversión social local 1019 denominado Teusaquillo, territorio de vida apoya a la persona mayor.</t>
  </si>
  <si>
    <t>Adición Y Prorroga No 1 al CPS No. 065-2015  cuyo objeto es:PRESTAR EL SERVICIO INTEGRAL DE FOTOCOPIADO A PRECIOS UNITARIOS SIN FORMULA DE REAJUSTE MEDIANTE EL SISTEMA DE OUTSOURCING DE ACUERDO CON LOS ESTUDIOS PREVIOS, ANEXOS TECNICOS Y PLIEGO DE CONDICIONES</t>
  </si>
  <si>
    <t>Adición Y prorroga No 1 al CPS No. 081-2015  cuyo objeto es: El contratista se obliga para con la Alcaldía Local de Teusaquillo a prestar sus servicios profesionales para realizar las actividades necesarias que conlleven a dar cumplimiento al plan anual de adquisiciones 2015 y el que se formule para el 2016 en los rubros de gastos de funcionamiento y Proyecto 1057, Plan de Gestión 2015 y 2016, ser el enlace local con el nivel central, entes  de control, Entidades Distritales y Locales, organismos de control político y ciudadanía  en lo concerniente a la  consolidación de la información generada por los responsables de la misma en todas las áreas de la Alcaldía Local de Teusaquillo en los tiempos establecidos de acuerdo a los presentes estudios previos.</t>
  </si>
  <si>
    <t xml:space="preserve">REALIZAR INTERVENTORIA TECNICA ADMINISTRATIVA Y FINANCIERA NAL CONTRATO CUYO OBJETO ES, DESARROLLAR ESTRTATEGIAS PEDAGOGICAS, CULTURALES, SOCIALES, COMUNICATIVAS Y DEMAS, QUE PERMITAN VINCULAR A LA COMUNIDAD DE TEUSAQUILLO, EN EJERCICIOS PARTICIPATIVOS PARA LA PREVENCION DE VIOLENCIAS Y CONFLICTIVIDADES, EL TRABJO ARTICULADO PARA EL INCREMENTO DE CONDICIONES QUE MEJOREN LA SEGURIDAD Y LA CONVIVENCIA Y LA PROMOCION DE ACCIONES QUE APOYEN EL DESESTIMULO DE CONSUMO DE TABACO, ALCOHOL Y SUSTANCIAS PSICOACTIVAS DE ACUERDO CON LOS ESTUDIOS PREVIOS Y PLIEGO DE CONDICIONES </t>
  </si>
  <si>
    <t>Aunar recursos técnicos y administrativos para garantizar la entrega del subsidio económico tipo C a las personas mayores beneficiarias del servicio social subsidios económicos que son atendidas con recursos de los Fondos de Desarrollo Local en el marco de la Política Pública Social para el envejecimiento y la vejez en el Distrito Capital.</t>
  </si>
  <si>
    <t>El contrato que se pretende celebrar, tendrá por objeto Contratar el Servicio Integral de Aseo, Cafetería y mantenimiento para las instalaciones de la Alcaldía Local de Teusaquillo, incluida la Junta Administradora Local de conformidad al Acuerdo Marco de Precios por parte de entidades compradoras  CCE-146-1-AMP-2014.</t>
  </si>
  <si>
    <t>JORGE ALBERTO DORIA QUINTERO</t>
  </si>
  <si>
    <t>SERTCO S&amp;S LTDA</t>
  </si>
  <si>
    <t>DAIRO JEZZID LEON ROMERO</t>
  </si>
  <si>
    <t>YENNY MARCELA LANCHEROS GALINDO</t>
  </si>
  <si>
    <t>CAJA DE COMPENSACION FAMILIAR - COMPENSAR</t>
  </si>
  <si>
    <t>GYE GRUPO Y ESTRATEGIA S A S</t>
  </si>
  <si>
    <t>3-3-1-14-01-04-1013-00</t>
  </si>
  <si>
    <t>EDILES</t>
  </si>
  <si>
    <t>POSITIVA</t>
  </si>
  <si>
    <t>HONORARIOS EDILES</t>
  </si>
  <si>
    <t>ARL CONDUCTOR ALCALDIA</t>
  </si>
  <si>
    <t>Adición No 1 al CPS No. 069-2015  cuyo objeto es:¿ Prestar el servicio integral de transporte terrestre continúo, a fin de trasladar a los funcionarios/as, contratistas y/o usuarios en el marco de la misionalidad de la Alcaldía Local de Teusaquillo, en cumplimiento al Plan de Gestión, plan de Desarrollo Local, de conformidad con los presentes estudios previos¿.</t>
  </si>
  <si>
    <t>TRANSPORTES ESPECIALES ALIADOS S.A.S</t>
  </si>
  <si>
    <t>Selección Abreviada</t>
  </si>
  <si>
    <t>* (Tipos de Contrato)</t>
  </si>
  <si>
    <t>1. OBRA PÚBLICA</t>
  </si>
  <si>
    <t>6. COMPRAVENTA DE BIENES MUEBLES</t>
  </si>
  <si>
    <t>11. SUMINISTRO</t>
  </si>
  <si>
    <t>16. CONTRATOS INTERADMINISTRATIVOS</t>
  </si>
  <si>
    <t>2. CONSULTORÍA</t>
  </si>
  <si>
    <t>7. COMPRAVENTA DE BIENES INMUEBLES</t>
  </si>
  <si>
    <t>12. EMPRESTITOS</t>
  </si>
  <si>
    <t xml:space="preserve">17. CONVENIOS DE APOYO Y/O CONVENIOS DE ASOCIACIÓN </t>
  </si>
  <si>
    <t>3. INTERVENTORÍA</t>
  </si>
  <si>
    <t>8. ARRENDAMIENTO DE BIENES MUEBLES</t>
  </si>
  <si>
    <t>13. FIDUCIA MERCANTIL O ENCARGO FIDUCIARIO</t>
  </si>
  <si>
    <t>18. ASOCIACIONES PÚBLICO PRIVADAS</t>
  </si>
  <si>
    <t>4. CONTRATOS DE PRESTACIÓN DE SERVICIOS</t>
  </si>
  <si>
    <t>9. ARRENDAMIENTO DE BIENES INMUEBLES</t>
  </si>
  <si>
    <t xml:space="preserve">14. CONCESIÓN </t>
  </si>
  <si>
    <t>19. OTROS</t>
  </si>
  <si>
    <t>5. CONTRATOS DE PRESTACIÓN DE SERVICIOS PROFESIONALES Y DE APOYO A LA GESTIÓN</t>
  </si>
  <si>
    <t>10. SEGUROS</t>
  </si>
  <si>
    <t>15. CONVENIOS DE COOPERACION</t>
  </si>
  <si>
    <t>Regimen Especial</t>
  </si>
  <si>
    <t>6 MESES</t>
  </si>
  <si>
    <t>4,200,000</t>
  </si>
  <si>
    <t>El contratista se obliga para con el Fondo de Desarrollo Local de Teusaquillo a prestar sus servicios profesionales realizando actividades diagnosticas de los proyectos ambientales, desde la coordinación  interinstitucional  y  apoyo a la las acciones de implementación del PIGA</t>
  </si>
  <si>
    <t>ECOLOGO</t>
  </si>
  <si>
    <t>CAMILO ACUÑA CARO</t>
  </si>
  <si>
    <t xml:space="preserve">PRESTACION DE SERVICIOS </t>
  </si>
  <si>
    <t xml:space="preserve">CONTRATACION DIRECTA </t>
  </si>
  <si>
    <t>CPS 48-2017</t>
  </si>
  <si>
    <t>7 MESES</t>
  </si>
  <si>
    <t>4,500,000</t>
  </si>
  <si>
    <t>PRESTAR SERVICIOS PROFESIONALES PARA EL SEGUIMIENTO A LA ESTABILIDAD DE LAS OBRAS EJECUTADAS CON RECURSOS DEL FONDO DE DESARROLLO LOCAL DE TEUSAQUILLO Y APOYAR EN LA REALIZACIÓN DE LAS ACTIVIDADES EN EL DESARROLLO DE LOS PROYECTOS DE INFRAESTRUCTURA</t>
  </si>
  <si>
    <t>INGENIERA CIVL</t>
  </si>
  <si>
    <t>DORA ALIX HERNANDEZ</t>
  </si>
  <si>
    <t>CPS 47-2017</t>
  </si>
  <si>
    <t>25,200,000</t>
  </si>
  <si>
    <t>PRESTACION DE SERIVICIOS PROFESIONALES AL AREA DE GESTION POLICIVA DE LA ALCALDIA LOCAL DE TEUSAQUILLO EN LAS ACTIVIDADES CONCERNIENTES A REGISTROS CERTIFICACIONES ACTUALIZACIONES DE DATOS ENTRE OTRAS CON EL FIN DE DAR CUMPLIMIENTO A LO ESTABLECIDO EN LA LEY 675 DE 2001 Y 746 DEL 2009  Y DEMAS NORMAS VIGENTES ASI COMO ATENDER PETICIONES Y REQUEIRMIENTOS RELACIONADOS CON PROPIEDAD HORIZONTAL</t>
  </si>
  <si>
    <t>ABOGADA</t>
  </si>
  <si>
    <t>KAREN JARA</t>
  </si>
  <si>
    <t>CPS 46-2017</t>
  </si>
  <si>
    <t>29,400,000</t>
  </si>
  <si>
    <t>PRESTACIÓN DE SERVICIOS PROFESIONALES AL ÁREA DE GESTIÓN POLICIVA A TRAVÉS DE VISITAS A TERRENO Y EMISIÓN DE CONCEPTOS TÉCNICOS, PARA VERIFICAR EL CUMPLIMIENTO DE LA NORMATIVIDAD RELATIVA A ESTABLECIMIENTOS DE COMERCIO Y ESPACIO PÚBLICO.</t>
  </si>
  <si>
    <t>ARQUITECTA</t>
  </si>
  <si>
    <t>DIANA LARROTA</t>
  </si>
  <si>
    <t>CPS 45-2017</t>
  </si>
  <si>
    <t>2,100,000</t>
  </si>
  <si>
    <t>14,700,000</t>
  </si>
  <si>
    <t>EL CONTRATISTA SE OBLIGA PARA CON EL FONDO A PRESTAR SUS SERVICIOS PARA APOYAR EL PROCESO DE RADICACIÓN, NOTIFICACION Y ENTREGA DE LA CORRESPONDENCIA INTERNA Y EXTERNA DE LA ALCALDIA LOCAL DE TEUSAQUILLO.</t>
  </si>
  <si>
    <t>TECNICO</t>
  </si>
  <si>
    <t>JENNIFER DIAZ</t>
  </si>
  <si>
    <t>CPS 44-2017</t>
  </si>
  <si>
    <t>5 MESES</t>
  </si>
  <si>
    <t>21,000,000</t>
  </si>
  <si>
    <t>Prestacion de serivicos profesionales con el fin de gestionar el proceso de cobro persuasivo dentro de las actuaciones administrativas que se adelantan en el area de gestion policiva asi como dar tramite a las actruaciones administrativas relacionadas con establecimientos de comercio y espacio publico, peticiones quejas y requerimientos.</t>
  </si>
  <si>
    <t>ABOGADO</t>
  </si>
  <si>
    <t xml:space="preserve">LUIS FERNANDO QUINTERO </t>
  </si>
  <si>
    <t>CPS 43-2017</t>
  </si>
  <si>
    <t>4,700,000</t>
  </si>
  <si>
    <t>32,900,000</t>
  </si>
  <si>
    <t xml:space="preserve">PRESTACIÓN DE SERVICIOS PROFESIONALES AL DESPACHO DEL ALCALDE LOCAL PARA QUE REALICE LAS ACTIVIDADES DE SEGUIMIENTO A  LAS RESPUESTAS DE LOS REQUERIMIENTOS REALIZADOS POR LOS DIFERENTES ENTES DE CONTROL Y EL CONCEJO DE BOGOTÁ DE ACUERDO A LAS METAS ESTABLECIDAS EN EL PLAN DE DESARROLLO, PLAN DE GESTIÓN Y PLAN DE MEJORAMIENTO </t>
  </si>
  <si>
    <t>CPS 42-2017</t>
  </si>
  <si>
    <t>3,000,000</t>
  </si>
  <si>
    <t xml:space="preserve">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Teusaquillo </t>
  </si>
  <si>
    <t>GERALDINE MONTENEGRO</t>
  </si>
  <si>
    <t>CPS 41-2017</t>
  </si>
  <si>
    <t>3,800,000</t>
  </si>
  <si>
    <t>26,600,000</t>
  </si>
  <si>
    <t>Prestación de servicios profesionales al Área de Gestión Policiva para la descongestión y trámite procesal a las actuaciones administrativas y preliminares correspondientes a Establecimientos de Comercio anteriores al año 2014</t>
  </si>
  <si>
    <t>NATALIE BURGOS</t>
  </si>
  <si>
    <t>CPS 40-2017</t>
  </si>
  <si>
    <t>4 MESES</t>
  </si>
  <si>
    <t>4,800,000</t>
  </si>
  <si>
    <t>19,200,000</t>
  </si>
  <si>
    <t>PRESTAR LOS SERVICIOS PROFESIONALES COMO ADMINISTRADOR DE LA RED DE VOZ Y DATOS, BRINDANDO ASISTENCIA Y SOPORTE TÉCNICO DEL SOFTWARE Y HARDWARE DE LOS EQUIPOS Y PROGRAMAS QUE MANEJA LA ENTIDAD, ASÍ COMO A LOS USUARIOS QUE DESARROLLEN SUS ACTIVIDADES EN LA ALCALDÍA LOCAL DE TEUSAQUILLO</t>
  </si>
  <si>
    <t>INGENIERO SISTEMAS</t>
  </si>
  <si>
    <t>JOHN JAIRO ARBELAEZ CASTAÑEDA</t>
  </si>
  <si>
    <t>CPS 39-2017</t>
  </si>
  <si>
    <t>2,850,000</t>
  </si>
  <si>
    <t>19,950,000</t>
  </si>
  <si>
    <t xml:space="preserve">Prestar los servicios de apoyo al area de gestion policiva de la alcaldia local de teusaquillo en la actualziacion de la base de datos necesarias para la elaboracion de infomres solictados por las diferentes entidades </t>
  </si>
  <si>
    <t>WILLIAM ANDRES ORTIZ</t>
  </si>
  <si>
    <t>CPS 38-2017</t>
  </si>
  <si>
    <t>2,600,000</t>
  </si>
  <si>
    <t>18,200,000</t>
  </si>
  <si>
    <t>Prestación de servicios de apoyo en el Área de Gestión de Desarrollo Local  para adelantar las labores de clasificación,  foliado, digitalización, organización técnica, informática y demás necesarias para la gestión documental, así como el proceso de eliminación y transferencia de archivos inactivos de la Alcaldía Local de Teusaquillo de acuerdo a la normatividad vigente y en concordancia con los estándares de gestión documental y la administración.</t>
  </si>
  <si>
    <t>CPS 37-2017</t>
  </si>
  <si>
    <t>10 MESES, 11 DIAS</t>
  </si>
  <si>
    <t>5,500,000</t>
  </si>
  <si>
    <t>57,016,667</t>
  </si>
  <si>
    <t xml:space="preserve">El contratista  se obliga para con la Fondo de Desarrollo Local de Teusaquillo a prestar sus servicios profesionales en  las acciones de seguimiento del Convenio 1419 de 2009 y en los   procesos de infraestructura y malla vial contemplados en el plan de Desarrollo Local </t>
  </si>
  <si>
    <t>INGENIERO CIVIL</t>
  </si>
  <si>
    <t xml:space="preserve">ANDRES GARAVITO </t>
  </si>
  <si>
    <t>CPS 36-2017</t>
  </si>
  <si>
    <t>2,700,000</t>
  </si>
  <si>
    <t>10,800,000</t>
  </si>
  <si>
    <t>Prestar los servicios técnicos de apoyo a la gestión en la ejecución de las actividades administrativas y operativas en temas relacionados con Establecimientos de Comercio y Espacio Público, que se adelanten en el Área de Gestión Policiva de la Alcaldía local de Teusaquillo</t>
  </si>
  <si>
    <t>CPS 35-2017</t>
  </si>
  <si>
    <t>Prestación de  servicios de apoyo al área de Gestión Desarrollo Local en labores administrativas como la recepción de correspondencia, registro, digitalización, así como el manejo de agenda y elaboración de actas de reunión</t>
  </si>
  <si>
    <t>JOHANA RODRIGUEZ</t>
  </si>
  <si>
    <t>CPS 34-2017</t>
  </si>
  <si>
    <t xml:space="preserve">8 MESES </t>
  </si>
  <si>
    <t>2,150,000</t>
  </si>
  <si>
    <t>17,200,000</t>
  </si>
  <si>
    <t>Prestar sus servicios como auxiliar administrativo en la Secretaría General de Inspecciones</t>
  </si>
  <si>
    <t>DANIEL RICARDO HURTADO</t>
  </si>
  <si>
    <t>CPS 33-2017</t>
  </si>
  <si>
    <t>4,300,000</t>
  </si>
  <si>
    <t>30,100,000</t>
  </si>
  <si>
    <t xml:space="preserve">EL CONTRATISTA SE OBLIGA PARA CON EL FONDO A PRESTAR SUS SERVICIOS PROFESIONALES AL DESPACHO EN TEMAS DE COMUNICACIÓN SOCIAL DE LOS CANALES INTERNO Y EXTERNOS. </t>
  </si>
  <si>
    <t>COMUNICADORA SOCIAL</t>
  </si>
  <si>
    <t>CPS 32-2017</t>
  </si>
  <si>
    <t>31,500,000</t>
  </si>
  <si>
    <t xml:space="preserve">Prestar sus servicios profesionales en el área Gestión De Desarrollo Local  Administrativa y Financiera  como apoyo a la gestión realizando las actividades precontractuales y contractuales necesarias que conlleven a dar cumplimiento al plan anual de adquisiciones 2017, en los rubros de gastos de funcionamiento y componentes asignados del Proyecto 1329, plan de gestión y  plan de Desarrollo local 2017-2020 de acuerdo a los presentes  estudios previos. </t>
  </si>
  <si>
    <t>ADMINISTRADOR</t>
  </si>
  <si>
    <t>DAIRO LEON ROMERO</t>
  </si>
  <si>
    <t>CPS 31-2017</t>
  </si>
  <si>
    <t>3,614,800</t>
  </si>
  <si>
    <t>25,303,600</t>
  </si>
  <si>
    <t>Prestacion de servicios de apoyo en el area de gestion de desarrollo local para adelnatr las labores de clasificacion, foliado, digitalizacion, organización tecnica informatica y demas necesarias para la gestion documental, asi como el proceso de eliminacion y transferencia de archivos inactivos de la alcaldia local de teusaquillo de acuerdo a la normatividad vigente y en concordancioa con los estanderes de gestion docuemntal y la administracion</t>
  </si>
  <si>
    <t>JULIAN ARIZA</t>
  </si>
  <si>
    <t>CPS 30-2017</t>
  </si>
  <si>
    <t>Prestacion de serivicios profesionales al area de gestion policiva de la alcaldia local de teusaquillo, con el fin de realizar las actividades concernientes al tramte prcesal de las actuaciones administrativas y requerimientos relacionados con establecimientos de comerciop asi como recepcionar diligencias de expresion de opiniones correspondientes al tema.</t>
  </si>
  <si>
    <t>CPS 29-2017</t>
  </si>
  <si>
    <t>4,057,444</t>
  </si>
  <si>
    <t>28,402,108</t>
  </si>
  <si>
    <t xml:space="preserve">Prestacion de servicios profesionales al area de gestion policiva para la descongestion e impulso procesal a las actuaciones administrativas y prelimnarwes correspondente al regimen de obras y urbanismo anteriores al año 2015, asi como recepcionar diligencias de expresion de opinines correspondientes a tema urbanismo </t>
  </si>
  <si>
    <t>ABELARDO RAMOS</t>
  </si>
  <si>
    <t>CPS 28-2017</t>
  </si>
  <si>
    <t>Prestación de servicios profesionales al Área de Gestión Policiva en el trámite procesal de las Actuaciones Administrativas y preliminares adelantadas con miras a la restitución del espacio público y la atención a los vendedores informales de la localidad</t>
  </si>
  <si>
    <t>OSCAR MESA</t>
  </si>
  <si>
    <t>CPS 27-2017</t>
  </si>
  <si>
    <t>2,877,096</t>
  </si>
  <si>
    <t>20,139,672</t>
  </si>
  <si>
    <t>Prestación de servicios de apoyo a la gestión al Área de Gestión Policiva de la Alcaldía Local de Teusaquillo, en las actividades concernientes a la recepción de correspondencia, registro, digitalización y seguimiento a los trámites administrativos de las oficinas de obras y jurídica, así como el manejo de agenda y elaboración de actas de reuniones</t>
  </si>
  <si>
    <t>CINDY TORRES</t>
  </si>
  <si>
    <t>CPS 26-2017</t>
  </si>
  <si>
    <t>3,100,000</t>
  </si>
  <si>
    <t>21,700,000</t>
  </si>
  <si>
    <t xml:space="preserve">EL CONTRATISTA SE OBLIGA PARA CON EL FONDO DE DESARROLLO LOCAL A PRESTAR SUS SERVICIOS DE APOYO A LAS ACTIVIDADES QUE SE GENEREN EN LA JUNTA ADMINISTRADORA LOCAL DE TEUSAQUILLO. </t>
  </si>
  <si>
    <t>PEDRO ZABALETA</t>
  </si>
  <si>
    <t>CPS 25-2017</t>
  </si>
  <si>
    <t xml:space="preserve">Prestación de servicios profesionales al Área de Gestión Policiva de la Alcaldía Local de Teusaquillo, con el fin de realizar las actividades concernientes a dar impulso y trámite procesal a las Actuaciones Administrativas al Régimen de Obras y Urbanismo y Preliminares, así como a los requerimientos relacionados al tema urbanístico. </t>
  </si>
  <si>
    <t>CPS 24-2017</t>
  </si>
  <si>
    <t>El contratista se obliga para con el Fondo de Desarrollo Local de Teusaquillo a prestar sus servicios profesionales realizando todas las actividades técnicas, y de coordinación institucional del proyecto 1330 “Teusaquillo mejor para el Ambiente</t>
  </si>
  <si>
    <t>INGENIERA AMBIENTAL</t>
  </si>
  <si>
    <t>CPS 22-2017</t>
  </si>
  <si>
    <t>12,000,000</t>
  </si>
  <si>
    <t>Prestación de servicios de apoyo al Área de Gestión de Desarrollo Local de la Alcaldía Local de Teusaquillo realizando las actividades operativas relacionadas con la Administración de Red de Voz y Datos</t>
  </si>
  <si>
    <t>JOHN HERMOSO</t>
  </si>
  <si>
    <t>CPS 21 A-2017</t>
  </si>
  <si>
    <t>2,000,000</t>
  </si>
  <si>
    <t>14,000,000</t>
  </si>
  <si>
    <t>El contratista se obliga para con la Alcaldía Local de Teusaquillo a prestar sus servicios en actividades operativas como el traslado, cuidado y entrega de la documentación, mensajería interna y externa que produzcan las oficinas de la Alcaldía Local</t>
  </si>
  <si>
    <t>BACHILLER</t>
  </si>
  <si>
    <t>MARTHA BLANCO</t>
  </si>
  <si>
    <t>CPS 21 -2017</t>
  </si>
  <si>
    <t>4,100,000</t>
  </si>
  <si>
    <t>32,800,000</t>
  </si>
  <si>
    <t xml:space="preserve">Prestacion de servicisos profesionales al area de gestion de desarrollo local de teusaquillo, en la formulacion, evaluacion, presentacion y seguimiento de proyectos sociales y articulacion de espacios locales e interistucionales </t>
  </si>
  <si>
    <t>ADMINISTRADORA DE EMPRESAS</t>
  </si>
  <si>
    <t>CPS 20-2017</t>
  </si>
  <si>
    <t>3,200,000</t>
  </si>
  <si>
    <t>22,400,000</t>
  </si>
  <si>
    <t>EL CONTRATISTA  SE OBLIGA A PRESTAR SUS  SERVICIOS  COMO  APOYO  TECNICO Y ADMINISTRATIVO A LA ADMINISTRACION  LOCAL AL  AREA DE  GESTION  DE DESARROLLO LOCAL- PRENSA COMUNICACIONES.</t>
  </si>
  <si>
    <t>CPS 19-2018</t>
  </si>
  <si>
    <t>4,400,000</t>
  </si>
  <si>
    <t>30,800,000</t>
  </si>
  <si>
    <t>Prestación de servicios profesionales al Área de Gestión de Desarrollo Local de Teusaquillo, en la formulación, evaluación, presentación y seguimiento de proyectos, para asegurar la adecuada inversión de los recursos locales, así como el seguimiento y actualización en el sistema de información SEGPLAN y a las matrices de inversión (MUSI).</t>
  </si>
  <si>
    <t>POLITOLOGO</t>
  </si>
  <si>
    <t>CPS 18-2017</t>
  </si>
  <si>
    <t>10 MESES, 22 DIAS</t>
  </si>
  <si>
    <t>3,600,000</t>
  </si>
  <si>
    <t>38,640,000</t>
  </si>
  <si>
    <t>El contratista se obliga para con el Fondo de Desarrollo Local de Teusaquillo a apoyar todas las actividades de tipo operativo y administrativo relacionadas con la formulación y ejecución de los proyectos (componentes) y contratos de infraestructura, el marco del plan de desarrollo local 2017-2020,  dentro de los proyectos 1338 “Teusaquillo Mejor para la conservación de la Malla Vial y Espacio Publico  Peatonal” y el proyecto 1348 “Teusaquillo con mejores parques recreativos y deportivos</t>
  </si>
  <si>
    <t>CPS 17-2017</t>
  </si>
  <si>
    <t>37,600,000</t>
  </si>
  <si>
    <t>El contratista se obliga para con el Fondo de Desarrollo Local de Teusaquillo a prestar sus servicios profesionales al area de gestión de desarrollo local – presupuesto y contabilidad para apoyar la implementación de las normas internacionales de información financiera (NIIF)</t>
  </si>
  <si>
    <t>CONTADORA</t>
  </si>
  <si>
    <t>MAROLYM BERNAL</t>
  </si>
  <si>
    <t>CPS 16-2017</t>
  </si>
  <si>
    <t>21,600,000</t>
  </si>
  <si>
    <t>El contratista se obliga para con la Alcaldía Local De Teusaquillo a prestar sus servicios en el despacho del Alcalde Local, realizando la recepción, tratamiento, procesamiento y conservación del archivo oficial del despacho y las actividades operativas</t>
  </si>
  <si>
    <t>VIANEY LUCIA ARDILA</t>
  </si>
  <si>
    <t>CPS 15-2017</t>
  </si>
  <si>
    <t>6,000,000</t>
  </si>
  <si>
    <t>64,400,000</t>
  </si>
  <si>
    <t>El contratista se obliga con el fondo de desarrollo local de teusaquillo a prestar sus serivcios profesionales para realizar todas las actividades inherentes a la forumulacion y el seguimiento de todos los proyectos y contratos de infrestructura que le sean asignados en el marco del plan de desarrollo local 2017-2020</t>
  </si>
  <si>
    <t>INGENIERA CIVIL</t>
  </si>
  <si>
    <t>JAQUELINE FRIEDE</t>
  </si>
  <si>
    <t>CPS 14-2017</t>
  </si>
  <si>
    <t>33,600,000</t>
  </si>
  <si>
    <t>ARQUITECTO</t>
  </si>
  <si>
    <t>HUGO MERCADO</t>
  </si>
  <si>
    <t>CPS 13-2017</t>
  </si>
  <si>
    <t>Prestacion de servicios pofesionales al area de gestion policiva en la alcaldia local de teusaquillo con el fin de realizar las actividades concernientes a los tramites relacionados con los planes de mejoramiento acciones constitucionales y legales asi como sustanciar lo actos administrativos consistentes en permisos y o conceptos para la realizacion de eventos de caracter masivo y o aglomeraciones que se realicen en la localidad</t>
  </si>
  <si>
    <t>ALFREDO PERDOMO</t>
  </si>
  <si>
    <t>CPS 12-2017</t>
  </si>
  <si>
    <t>44,000,000</t>
  </si>
  <si>
    <t>El contratista se obliga para con  la Fondo de Desarrollo  Local de Teusaquillo a prestar sus servicios profesionales en el área de Gestión de Desarrollo Local, para realizar la formulación y apoyo a la supervisión de los proyectos de inversión que le sean asignados y a los contratos derivados de dichas formulaciones, así como el apoyo a los temas de Seguridad y Convivencia</t>
  </si>
  <si>
    <t>CPS 11-2017</t>
  </si>
  <si>
    <t xml:space="preserve">EL CONTRATISTA SE OBLIGA PARA CON EL FONDO A PRESTAR SUS SERVICIOS TÉCNICOS DE APOYO EN EL AREA DE  GESTION DE DESARROLLO LOCAL-PLANEACION. </t>
  </si>
  <si>
    <t>GLORIA SANTANA</t>
  </si>
  <si>
    <t>CPS 10-2017</t>
  </si>
  <si>
    <t>Prestacion de servicios profesionales en el area de gestion de desarrollo local, para coadyuvar el proceso de depracion de obligaciones por pagar y le tramite e impulso a la lqudacion de contratos suscritos con cargo a los recursos del fondo de desarrollo local</t>
  </si>
  <si>
    <t>CPS 09-2017</t>
  </si>
  <si>
    <t>Prestación de servicios profesionales como abogado al Área de Gestión de Desarrollo Local para adelantar trámites precontractuales y contractuales  en el marco de los proyectos previstos en el Plan de Desarrollo Local “Teusaquillo Mejor para Todos 2017-2020</t>
  </si>
  <si>
    <t>CLARA MEJIA</t>
  </si>
  <si>
    <t>CPS 08-2017</t>
  </si>
  <si>
    <t>32,459,552</t>
  </si>
  <si>
    <t>Prestación de servicios profesionales como abogado para apoyar los asuntos legales y contractuales del Área de Gestión de Desarrollo Local</t>
  </si>
  <si>
    <t>LINA FLOREZ</t>
  </si>
  <si>
    <t>CPS 07-2017</t>
  </si>
  <si>
    <t>16,800,000</t>
  </si>
  <si>
    <t xml:space="preserve">El contratista se obliga para con el fondo a prestar sus servicios de apoyo en la conducción de los vehículos de propiedad del fondo de desarrollo local de Teusaquillo incluido el vehículo asignado al despacho del Alcalde Local </t>
  </si>
  <si>
    <t>DIANA ANGULO</t>
  </si>
  <si>
    <t>CPS 06-2017</t>
  </si>
  <si>
    <t xml:space="preserve">Prestación de servicios profesionales como abogado al Área de Gestión de Desarrollo Local para adelantar trámites precontractuales y contractuales  en el marco de los proyectos previstos en el Plan de Desarrollo Local “Teusaquillo Mejor para Todos 2017-2020”. </t>
  </si>
  <si>
    <t xml:space="preserve">ANGELA FRANCO </t>
  </si>
  <si>
    <t>CPS 05-2017</t>
  </si>
  <si>
    <t>24,800,000</t>
  </si>
  <si>
    <t xml:space="preserve">EL CONTRATISTA SE OBLIGA PARA CON EL FONDO A PRESTAR SUS SERVICIOS TÉCNICOS DE APOYO EN EL DESPACHO DEL ALCALDE LOCAL DE TEUSAQUILLO. </t>
  </si>
  <si>
    <t>OMAIRA ALARCON</t>
  </si>
  <si>
    <t>CPS 04-2017</t>
  </si>
  <si>
    <t>7,100,000</t>
  </si>
  <si>
    <t>56,800,000</t>
  </si>
  <si>
    <t xml:space="preserve">EL CONTRATISTA SE OBLIGA PARA CON LA ALCALDIA LOCAL DE TEUSAQUILLO A PRESTAR SUS SERVICIOS PROFESIONALES ESPECIALIZADOS  AL AREA DE GESTION DE DESARROLLO LOCAL. </t>
  </si>
  <si>
    <t>TRABAJADORA SOCIAL</t>
  </si>
  <si>
    <t>VIVIANA CUBILLOS</t>
  </si>
  <si>
    <t>CPS 03-2017</t>
  </si>
  <si>
    <t>El contratista se obliga a prestar sus servicios especializados como abogado del despacho del alcalde local de Teusaquillo</t>
  </si>
  <si>
    <t>CPS 02-2017</t>
  </si>
  <si>
    <t>11 MESES</t>
  </si>
  <si>
    <t>47,300,000</t>
  </si>
  <si>
    <t>PRESTAR SERVICIOS PROFESIONALES AL ÁREA DE GESTIÓN JURÍDICA Y POLICIVA RELACIONADOS CON ESTABLECIMIENTOS DE COMERCIO LEY 232 DE 1995 Y ESPACIO PÚBLICO, A TRAVÉS DE VISITAS Y GESTIÓN DE CONCEPTOS TÉCNICOS CON EL OBJETIVO DE EVACUAR COMO MÍNIMO EL 30% DE DICHAS VISITAS DE ACUERDO A LO ESTABLECIDO EN LOS ESTUDIOS PREVIOS.</t>
  </si>
  <si>
    <t>CATHERINE HURTADO</t>
  </si>
  <si>
    <t>CPS 01-2017</t>
  </si>
  <si>
    <t>FECHA  TERMINACION</t>
  </si>
  <si>
    <t>FECHA  DE  INCIO</t>
  </si>
  <si>
    <t>PLAZO</t>
  </si>
  <si>
    <t xml:space="preserve">VALOR MENSUAL </t>
  </si>
  <si>
    <t>VALOR TOTAL</t>
  </si>
  <si>
    <t>OBJETO</t>
  </si>
  <si>
    <t xml:space="preserve">PERFIL </t>
  </si>
  <si>
    <t>NOMBRE  DEL  CONTRATISTA</t>
  </si>
  <si>
    <t>TIPO DE CONTRATO</t>
  </si>
  <si>
    <t xml:space="preserve">MODALIDAD </t>
  </si>
  <si>
    <t>No. CONTRATO</t>
  </si>
  <si>
    <t>No. Constancia  SECOP</t>
  </si>
  <si>
    <t>17-12-6163318</t>
  </si>
  <si>
    <t>17-12-6258032</t>
  </si>
  <si>
    <t>17-12-6310587</t>
  </si>
  <si>
    <t>17-12-6328269</t>
  </si>
  <si>
    <t>17-12-6328374</t>
  </si>
  <si>
    <t>17-12-6258266</t>
  </si>
  <si>
    <t>17-12-6258422</t>
  </si>
  <si>
    <t>17-12-62665221</t>
  </si>
  <si>
    <t>17-12-6328449</t>
  </si>
  <si>
    <t>17-12-6268544</t>
  </si>
  <si>
    <t>17-12-6258567</t>
  </si>
  <si>
    <t>17-12-6269166</t>
  </si>
  <si>
    <t>17-12-6321491</t>
  </si>
  <si>
    <t>17-12-6325941</t>
  </si>
  <si>
    <t>17-12-6261289</t>
  </si>
  <si>
    <t>17-12-6267086</t>
  </si>
  <si>
    <t>17-12-6268788</t>
  </si>
  <si>
    <t>17-12-6327453</t>
  </si>
  <si>
    <t>17-12-6321357</t>
  </si>
  <si>
    <t>17-12-6269384</t>
  </si>
  <si>
    <t>17-12-6269445</t>
  </si>
  <si>
    <t>17-12-6321680</t>
  </si>
  <si>
    <t>17-12-6310931</t>
  </si>
  <si>
    <t>17-12-6269571</t>
  </si>
  <si>
    <t>17-12-6264560</t>
  </si>
  <si>
    <t>17-12-6274682</t>
  </si>
  <si>
    <t>17-12-6265130</t>
  </si>
  <si>
    <t>17-12-6326397</t>
  </si>
  <si>
    <t>17-12-6269450</t>
  </si>
  <si>
    <t>17-12-6305108</t>
  </si>
  <si>
    <t>17-12-6285884</t>
  </si>
  <si>
    <t>17-12-6304315</t>
  </si>
  <si>
    <t>17-12-6321082</t>
  </si>
  <si>
    <t>17-12-6327694</t>
  </si>
  <si>
    <t>17-12-6327867</t>
  </si>
  <si>
    <t>17-12-6378406</t>
  </si>
  <si>
    <t>17-12-6358146</t>
  </si>
  <si>
    <t>17-12-6358437</t>
  </si>
  <si>
    <t>17-12-6268917</t>
  </si>
  <si>
    <t>17-12-6288601</t>
  </si>
  <si>
    <t>17-12-6275906</t>
  </si>
  <si>
    <t>17-12-6269409</t>
  </si>
  <si>
    <t>17-12-6269306</t>
  </si>
  <si>
    <t>17-12-6269359</t>
  </si>
  <si>
    <t>17-12-6269086</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</si>
  <si>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</si>
  <si>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049-2017</t>
  </si>
  <si>
    <t>MINIMA CUANTIA</t>
  </si>
  <si>
    <t>SERTCO LTDA</t>
  </si>
  <si>
    <t>PRESTAR EL SERVICIO INTEGRAL DE FOTOCOPIADO A PRECIOS UNITARIOS SIN FORMULA DE REAJUSTE MEDIANTE EL SISTEMA DE OUTSOURCING DE ACUERDO CON LOS PRESENTES ESTUDIOS PREVIOS, ANEXOS TECNICOS E INVITACIÓN.</t>
  </si>
  <si>
    <t>SERVICIO  FOTOCOPIAS</t>
  </si>
  <si>
    <t>CPS 050-2017</t>
  </si>
  <si>
    <t>JOSE GABRIEL MOLNA LAGOS</t>
  </si>
  <si>
    <t>Prestacion de servicios profesionales al Area de Gestion Policiva a través de visitas a terreno y emision de conceptos técticos, para verificar el cumplimiento de la normatividad relativa a establecimientos de comercio y espacio publico obras y urbanismo</t>
  </si>
  <si>
    <t>22,500,000</t>
  </si>
  <si>
    <t>CPS 051-2017</t>
  </si>
  <si>
    <t>ANA MARIA MAZO LOPEZ</t>
  </si>
  <si>
    <t xml:space="preserve">Prestación de servicios profesionales al Área de Gestión Policiva para la descongestión e impulso procesal a las actuaciones administrativas y preliminares correspondientes al régimen de obras y urbanismo, establecimientos de comercio y espacio público, así como recepcionar diligencias de expresión de opiniones correspondientes al tema urbanístico, establecimientos comerciales y espacio público </t>
  </si>
  <si>
    <t>38,850,000</t>
  </si>
  <si>
    <t>8 MESES Y 19 DIAS</t>
  </si>
  <si>
    <t>052-2017</t>
  </si>
  <si>
    <t xml:space="preserve">SELECCIÓN ABREVIADA DE MENOR CUANTIA </t>
  </si>
  <si>
    <t>ARIOS COLOMBIA</t>
  </si>
  <si>
    <t xml:space="preserve">ASEO Y CAFETERIA </t>
  </si>
  <si>
    <t>PRESTAR EL SERVICIO INTEGRAL DE ASEO, CAFETERÍA Y MANTENIMIENTO DE LAS INSTALACIONES FISICAS, CON PERSONAL, EQUIPOS, INSUMOS, MATERIALES Y HERRAMIENTAS NECESARIAS PARA LA PRESTACIÓN DEL SERVICIO REQUERIDO, EN LAS INSTALACIONES DONDE FUNCIONEN LAS DEPENDENCIAS DE LA ALCALDÍA LOCAL DE TEUSAQUILLO, INCLUIDA LA JAL DE TEUSAQUILLO, DE ACUERDO A LOS ESTUDIOS PREVIOS, PLIEGO DE CONDICIONES Y ANEXOS TECNICOS</t>
  </si>
  <si>
    <t>120,500,000</t>
  </si>
  <si>
    <t>10 MESES</t>
  </si>
  <si>
    <t>*</t>
  </si>
  <si>
    <t>19,008,000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</si>
</sst>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_(&quot;$&quot;\ * \(#,##0.00\);_(&quot;$&quot;\ * &quot;-&quot;??_);_(@_)"/>
    <numFmt numFmtId="43" formatCode="_(* #,##0.00_);_(* \(#,##0.00\);_(* &quot;-&quot;??_);_(@_)"/>
    <numFmt numFmtId="164" formatCode="_(* #,##0_);_(* \(#,##0\);_(* &quot;-&quot;??_);_(@_)"/>
  </numFmts>
  <fonts count="19" x14ac:knownFonts="1">
    <font>
      <sz val="11"/>
      <color theme="1"/>
      <name val="Calibri"/>
      <family val="2"/>
      <scheme val="minor"/>
    </font>
    <font>
      <sz val="10"/>
      <name val="Arial Narrow"/>
      <family val="2"/>
    </font>
    <font>
      <b/>
      <sz val="10"/>
      <name val="Arial Narrow"/>
      <family val="2"/>
    </font>
    <font>
      <sz val="11"/>
      <name val="Arial Narrow"/>
      <family val="2"/>
    </font>
    <font>
      <sz val="11"/>
      <color theme="1"/>
      <name val="Calibri"/>
      <family val="2"/>
      <scheme val="minor"/>
    </font>
    <font>
      <sz val="11"/>
      <color rgb="FFFF0000"/>
      <name val="Calibri"/>
      <family val="2"/>
      <scheme val="minor"/>
    </font>
    <font>
      <sz val="10"/>
      <name val="Arial"/>
      <family val="2"/>
    </font>
    <font>
      <sz val="11"/>
      <name val="Calibri"/>
      <family val="2"/>
      <scheme val="minor"/>
    </font>
    <font>
      <b/>
      <sz val="11"/>
      <name val="Arial"/>
      <family val="2"/>
    </font>
    <font>
      <b/>
      <sz val="11"/>
      <name val="Calibri"/>
      <family val="2"/>
    </font>
    <font>
      <b/>
      <sz val="16"/>
      <color rgb="FFFF0000"/>
      <name val="Calibri"/>
      <family val="2"/>
      <scheme val="minor"/>
    </font>
    <font>
      <sz val="11"/>
      <color rgb="FF006100"/>
      <name val="Calibri"/>
      <family val="2"/>
      <scheme val="minor"/>
    </font>
    <font>
      <sz val="10"/>
      <color theme="1"/>
      <name val="Arial"/>
      <family val="2"/>
    </font>
    <font>
      <sz val="10"/>
      <color theme="1"/>
      <name val="Calibri"/>
      <family val="2"/>
      <scheme val="minor"/>
    </font>
    <font>
      <b/>
      <sz val="8"/>
      <name val="Calibri"/>
      <family val="2"/>
    </font>
    <font>
      <sz val="11"/>
      <name val="Calibri"/>
      <family val="2"/>
    </font>
    <font>
      <sz val="11"/>
      <name val="Arial"/>
      <family val="2"/>
    </font>
    <font>
      <b/>
      <sz val="11"/>
      <name val="Calibri"/>
      <family val="2"/>
      <scheme val="minor"/>
    </font>
    <font>
      <b/>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6" tint="-0.249977111117893"/>
        <bgColor indexed="64"/>
      </patternFill>
    </fill>
    <fill>
      <patternFill patternType="solid">
        <fgColor rgb="FFC6EFCE"/>
      </patternFill>
    </fill>
  </fills>
  <borders count="42">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1">
    <xf numFmtId="0" fontId="0" fillId="0" borderId="0"/>
    <xf numFmtId="43" fontId="4" fillId="0" borderId="0" applyFont="0" applyFill="0" applyBorder="0" applyAlignment="0" applyProtection="0"/>
    <xf numFmtId="9" fontId="4" fillId="0" borderId="0" applyFont="0" applyFill="0" applyBorder="0" applyAlignment="0" applyProtection="0"/>
    <xf numFmtId="0" fontId="6" fillId="0" borderId="0"/>
    <xf numFmtId="44" fontId="6" fillId="0" borderId="0" applyFill="0" applyBorder="0" applyAlignment="0" applyProtection="0"/>
    <xf numFmtId="0" fontId="6" fillId="0" borderId="0"/>
    <xf numFmtId="0" fontId="6" fillId="0" borderId="0"/>
    <xf numFmtId="0" fontId="6" fillId="0" borderId="0"/>
    <xf numFmtId="0" fontId="6" fillId="0" borderId="0"/>
    <xf numFmtId="9" fontId="6" fillId="0" borderId="0" applyFill="0" applyBorder="0" applyAlignment="0" applyProtection="0"/>
    <xf numFmtId="0" fontId="11" fillId="6" borderId="0" applyNumberFormat="0" applyBorder="0" applyAlignment="0" applyProtection="0"/>
  </cellStyleXfs>
  <cellXfs count="155">
    <xf numFmtId="0" fontId="0" fillId="0" borderId="0" xfId="0"/>
    <xf numFmtId="0" fontId="1" fillId="0" borderId="0" xfId="0" applyFont="1" applyFill="1" applyAlignment="1">
      <alignment horizontal="center" vertical="center"/>
    </xf>
    <xf numFmtId="0" fontId="1" fillId="0" borderId="0" xfId="0" applyFont="1" applyFill="1" applyAlignment="1">
      <alignment vertical="center"/>
    </xf>
    <xf numFmtId="3" fontId="2" fillId="0" borderId="0" xfId="0" applyNumberFormat="1" applyFont="1" applyFill="1" applyAlignment="1">
      <alignment vertical="center"/>
    </xf>
    <xf numFmtId="3" fontId="1" fillId="0" borderId="0" xfId="0" applyNumberFormat="1" applyFont="1" applyFill="1" applyAlignment="1">
      <alignment vertical="center"/>
    </xf>
    <xf numFmtId="0" fontId="3" fillId="0" borderId="0" xfId="0" applyFont="1" applyFill="1" applyAlignment="1">
      <alignment horizontal="center" vertical="center" wrapText="1"/>
    </xf>
    <xf numFmtId="0" fontId="5" fillId="0" borderId="0" xfId="0" applyFont="1"/>
    <xf numFmtId="0" fontId="9" fillId="2" borderId="7" xfId="0" applyFont="1" applyFill="1" applyBorder="1" applyAlignment="1">
      <alignment horizontal="center" vertical="center" wrapText="1"/>
    </xf>
    <xf numFmtId="0" fontId="7" fillId="0" borderId="0" xfId="0" applyFont="1"/>
    <xf numFmtId="43" fontId="0" fillId="0" borderId="0" xfId="0" applyNumberFormat="1"/>
    <xf numFmtId="0" fontId="0" fillId="5" borderId="0" xfId="0" applyFill="1"/>
    <xf numFmtId="0" fontId="1" fillId="0" borderId="0" xfId="0" applyFont="1" applyFill="1" applyAlignment="1">
      <alignment horizontal="left" vertical="center"/>
    </xf>
    <xf numFmtId="0" fontId="0" fillId="0" borderId="0" xfId="0" applyAlignment="1">
      <alignment horizontal="left"/>
    </xf>
    <xf numFmtId="43" fontId="0" fillId="0" borderId="0" xfId="1" applyFont="1"/>
    <xf numFmtId="0" fontId="0" fillId="0" borderId="7" xfId="0" applyFont="1" applyBorder="1"/>
    <xf numFmtId="0" fontId="7" fillId="0" borderId="0" xfId="0" applyFont="1" applyFill="1"/>
    <xf numFmtId="164" fontId="10" fillId="4" borderId="0" xfId="1" applyNumberFormat="1" applyFont="1" applyFill="1"/>
    <xf numFmtId="0" fontId="0" fillId="3" borderId="0" xfId="0" applyFill="1"/>
    <xf numFmtId="0" fontId="0" fillId="3" borderId="0" xfId="0" applyFill="1" applyAlignment="1">
      <alignment horizontal="left"/>
    </xf>
    <xf numFmtId="0" fontId="7" fillId="3" borderId="0" xfId="0" applyFont="1" applyFill="1"/>
    <xf numFmtId="0" fontId="7" fillId="2" borderId="7" xfId="0" applyFont="1" applyFill="1" applyBorder="1" applyAlignment="1">
      <alignment vertical="center"/>
    </xf>
    <xf numFmtId="0" fontId="0" fillId="0" borderId="0" xfId="0" applyAlignment="1"/>
    <xf numFmtId="0" fontId="0" fillId="3" borderId="0" xfId="0" applyFill="1" applyAlignment="1"/>
    <xf numFmtId="0" fontId="0" fillId="0" borderId="0" xfId="0" applyAlignment="1">
      <alignment horizontal="center"/>
    </xf>
    <xf numFmtId="0" fontId="0" fillId="0" borderId="0" xfId="0" applyAlignment="1">
      <alignment horizontal="center" vertical="center"/>
    </xf>
    <xf numFmtId="14" fontId="0" fillId="0" borderId="7" xfId="0" applyNumberFormat="1" applyBorder="1" applyAlignment="1">
      <alignment horizontal="center" vertical="center"/>
    </xf>
    <xf numFmtId="0" fontId="0" fillId="0" borderId="7" xfId="0" applyBorder="1" applyAlignment="1">
      <alignment horizontal="center" vertical="center"/>
    </xf>
    <xf numFmtId="3" fontId="12" fillId="0" borderId="7" xfId="0" applyNumberFormat="1" applyFont="1" applyBorder="1" applyAlignment="1">
      <alignment horizontal="center" vertical="center"/>
    </xf>
    <xf numFmtId="3" fontId="0" fillId="0" borderId="7" xfId="0" applyNumberFormat="1" applyBorder="1" applyAlignment="1">
      <alignment horizontal="center" vertical="center"/>
    </xf>
    <xf numFmtId="0" fontId="0" fillId="0" borderId="33" xfId="0" applyFill="1" applyBorder="1" applyAlignment="1">
      <alignment horizontal="center" vertical="center"/>
    </xf>
    <xf numFmtId="0" fontId="0" fillId="0" borderId="0" xfId="0" applyAlignment="1">
      <alignment vertical="center"/>
    </xf>
    <xf numFmtId="14" fontId="0" fillId="0" borderId="7" xfId="0" applyNumberFormat="1" applyBorder="1" applyAlignment="1">
      <alignment horizontal="center" vertical="center" wrapText="1"/>
    </xf>
    <xf numFmtId="0" fontId="0" fillId="0" borderId="7" xfId="0" applyBorder="1" applyAlignment="1">
      <alignment horizontal="center" vertical="center" wrapText="1"/>
    </xf>
    <xf numFmtId="0" fontId="11" fillId="6" borderId="7" xfId="10" applyBorder="1" applyAlignment="1">
      <alignment horizontal="center" vertical="center" wrapText="1"/>
    </xf>
    <xf numFmtId="0" fontId="11" fillId="6" borderId="7" xfId="10" applyBorder="1" applyAlignment="1">
      <alignment horizontal="center" vertical="center"/>
    </xf>
    <xf numFmtId="0" fontId="11" fillId="6" borderId="7" xfId="10" applyBorder="1" applyAlignment="1">
      <alignment horizontal="center" vertical="center" wrapText="1"/>
    </xf>
    <xf numFmtId="0" fontId="0" fillId="2" borderId="7" xfId="0"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3" fontId="2" fillId="2" borderId="18" xfId="0" applyNumberFormat="1" applyFont="1" applyFill="1" applyBorder="1" applyAlignment="1">
      <alignment horizontal="center" vertical="center"/>
    </xf>
    <xf numFmtId="3" fontId="2" fillId="2" borderId="19"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22" xfId="0" applyFont="1" applyFill="1" applyBorder="1" applyAlignment="1">
      <alignment horizontal="center" vertical="center" wrapText="1"/>
    </xf>
    <xf numFmtId="164" fontId="7" fillId="2" borderId="7" xfId="1" applyNumberFormat="1" applyFont="1" applyFill="1" applyBorder="1"/>
    <xf numFmtId="164" fontId="7" fillId="2" borderId="7" xfId="0" applyNumberFormat="1" applyFont="1" applyFill="1" applyBorder="1"/>
    <xf numFmtId="0" fontId="0" fillId="2" borderId="0" xfId="0" applyFill="1"/>
    <xf numFmtId="14" fontId="7" fillId="2" borderId="7" xfId="0" applyNumberFormat="1" applyFont="1" applyFill="1" applyBorder="1" applyAlignment="1">
      <alignment horizontal="center" vertical="center"/>
    </xf>
    <xf numFmtId="0" fontId="7" fillId="2" borderId="7" xfId="0" applyFont="1" applyFill="1" applyBorder="1" applyAlignment="1">
      <alignment horizontal="center"/>
    </xf>
    <xf numFmtId="0" fontId="7" fillId="2" borderId="7" xfId="0" applyFont="1" applyFill="1" applyBorder="1"/>
    <xf numFmtId="0" fontId="7" fillId="2" borderId="7" xfId="0" applyFont="1" applyFill="1" applyBorder="1" applyAlignment="1">
      <alignment wrapText="1"/>
    </xf>
    <xf numFmtId="0" fontId="7" fillId="2" borderId="9" xfId="0" applyFont="1" applyFill="1" applyBorder="1"/>
    <xf numFmtId="0" fontId="7" fillId="2" borderId="8" xfId="0" applyFont="1" applyFill="1" applyBorder="1"/>
    <xf numFmtId="9" fontId="7" fillId="2" borderId="8" xfId="2" applyFont="1" applyFill="1" applyBorder="1"/>
    <xf numFmtId="0" fontId="7" fillId="2" borderId="7" xfId="0" applyFont="1" applyFill="1" applyBorder="1" applyAlignment="1">
      <alignment horizontal="left" vertical="center"/>
    </xf>
    <xf numFmtId="0" fontId="7" fillId="2" borderId="7" xfId="0" applyFont="1" applyFill="1" applyBorder="1" applyAlignment="1">
      <alignment horizontal="left"/>
    </xf>
    <xf numFmtId="164" fontId="14" fillId="2" borderId="7" xfId="0" applyNumberFormat="1" applyFont="1" applyFill="1" applyBorder="1" applyAlignment="1">
      <alignment horizontal="center" vertical="center" wrapText="1"/>
    </xf>
    <xf numFmtId="14" fontId="15" fillId="2" borderId="7" xfId="0" applyNumberFormat="1" applyFont="1" applyFill="1" applyBorder="1" applyAlignment="1">
      <alignment horizontal="center" vertical="center" wrapText="1"/>
    </xf>
    <xf numFmtId="0" fontId="7" fillId="2" borderId="0" xfId="0" applyFont="1" applyFill="1"/>
    <xf numFmtId="14" fontId="15" fillId="2" borderId="7" xfId="0" applyNumberFormat="1" applyFont="1" applyFill="1" applyBorder="1" applyAlignment="1">
      <alignment horizontal="center" vertical="center"/>
    </xf>
    <xf numFmtId="0" fontId="16" fillId="2" borderId="7" xfId="0" applyFont="1" applyFill="1" applyBorder="1" applyAlignment="1"/>
    <xf numFmtId="0" fontId="17" fillId="2" borderId="7" xfId="0" applyFont="1" applyFill="1" applyBorder="1" applyAlignment="1">
      <alignment horizontal="center"/>
    </xf>
    <xf numFmtId="0" fontId="17" fillId="2" borderId="7" xfId="0" applyFont="1" applyFill="1" applyBorder="1"/>
    <xf numFmtId="0" fontId="15" fillId="2" borderId="7" xfId="0" applyNumberFormat="1" applyFont="1" applyFill="1" applyBorder="1" applyAlignment="1"/>
    <xf numFmtId="164" fontId="18" fillId="2" borderId="7" xfId="0" applyNumberFormat="1" applyFont="1" applyFill="1" applyBorder="1" applyAlignment="1">
      <alignment horizontal="center" vertical="center"/>
    </xf>
    <xf numFmtId="0" fontId="15" fillId="2" borderId="7" xfId="0" applyFont="1" applyFill="1" applyBorder="1" applyAlignment="1"/>
    <xf numFmtId="0" fontId="17" fillId="2" borderId="7" xfId="0" applyFont="1" applyFill="1" applyBorder="1" applyAlignment="1">
      <alignment horizontal="left" vertical="center"/>
    </xf>
    <xf numFmtId="0" fontId="15" fillId="2" borderId="7" xfId="0" applyFont="1" applyFill="1" applyBorder="1" applyAlignment="1">
      <alignment horizontal="left"/>
    </xf>
    <xf numFmtId="0" fontId="17" fillId="2" borderId="7" xfId="0" applyFont="1" applyFill="1" applyBorder="1" applyAlignment="1">
      <alignment horizontal="center" vertical="center" wrapText="1"/>
    </xf>
    <xf numFmtId="0" fontId="7" fillId="2" borderId="7" xfId="0" applyNumberFormat="1" applyFont="1" applyFill="1" applyBorder="1" applyAlignment="1">
      <alignment horizontal="left"/>
    </xf>
    <xf numFmtId="0" fontId="17" fillId="2" borderId="7" xfId="0" applyFont="1" applyFill="1" applyBorder="1" applyAlignment="1">
      <alignment horizontal="center" wrapText="1"/>
    </xf>
    <xf numFmtId="0" fontId="17" fillId="2" borderId="7" xfId="0" applyFont="1" applyFill="1" applyBorder="1" applyAlignment="1">
      <alignment horizontal="left"/>
    </xf>
    <xf numFmtId="0" fontId="7" fillId="2" borderId="15" xfId="0" applyFont="1" applyFill="1" applyBorder="1" applyAlignment="1">
      <alignment horizontal="center"/>
    </xf>
    <xf numFmtId="0" fontId="7" fillId="2" borderId="31" xfId="0" applyFont="1" applyFill="1" applyBorder="1" applyAlignment="1">
      <alignment horizontal="center"/>
    </xf>
    <xf numFmtId="0" fontId="7" fillId="2" borderId="29" xfId="0" applyFont="1" applyFill="1" applyBorder="1"/>
    <xf numFmtId="0" fontId="7" fillId="2" borderId="14" xfId="0" applyFont="1" applyFill="1" applyBorder="1" applyAlignment="1"/>
    <xf numFmtId="0" fontId="7" fillId="2" borderId="13" xfId="0" applyFont="1" applyFill="1" applyBorder="1" applyAlignment="1">
      <alignment horizontal="left"/>
    </xf>
    <xf numFmtId="0" fontId="7" fillId="2" borderId="0" xfId="0" applyFont="1" applyFill="1" applyAlignment="1">
      <alignment horizontal="left"/>
    </xf>
    <xf numFmtId="0" fontId="17" fillId="2" borderId="27" xfId="0" applyFont="1" applyFill="1" applyBorder="1" applyAlignment="1">
      <alignment horizontal="center" vertical="center" wrapText="1"/>
    </xf>
    <xf numFmtId="0" fontId="7" fillId="2" borderId="13" xfId="0" applyFont="1" applyFill="1" applyBorder="1"/>
    <xf numFmtId="0" fontId="7" fillId="2" borderId="28" xfId="0" applyFont="1" applyFill="1" applyBorder="1"/>
    <xf numFmtId="0" fontId="7" fillId="2" borderId="27" xfId="0" applyFont="1" applyFill="1" applyBorder="1"/>
    <xf numFmtId="0" fontId="7" fillId="2" borderId="7" xfId="0" applyFont="1" applyFill="1" applyBorder="1" applyAlignment="1"/>
    <xf numFmtId="9" fontId="7" fillId="2" borderId="28" xfId="2" applyFont="1" applyFill="1" applyBorder="1"/>
    <xf numFmtId="0" fontId="7" fillId="2" borderId="26" xfId="0" applyFont="1" applyFill="1" applyBorder="1" applyAlignment="1">
      <alignment horizontal="center"/>
    </xf>
    <xf numFmtId="0" fontId="7" fillId="2" borderId="16" xfId="0" applyFont="1" applyFill="1" applyBorder="1" applyAlignment="1">
      <alignment horizontal="center"/>
    </xf>
    <xf numFmtId="0" fontId="7" fillId="2" borderId="24" xfId="0" applyFont="1" applyFill="1" applyBorder="1" applyAlignment="1">
      <alignment horizontal="center"/>
    </xf>
    <xf numFmtId="0" fontId="7" fillId="2" borderId="32" xfId="0" applyFont="1" applyFill="1" applyBorder="1"/>
    <xf numFmtId="0" fontId="7" fillId="2" borderId="39" xfId="0" applyFont="1" applyFill="1" applyBorder="1" applyAlignment="1">
      <alignment vertical="center"/>
    </xf>
    <xf numFmtId="0" fontId="7" fillId="2" borderId="40" xfId="0" applyFont="1" applyFill="1" applyBorder="1" applyAlignment="1">
      <alignment horizontal="left" vertical="center"/>
    </xf>
    <xf numFmtId="0" fontId="17" fillId="2" borderId="25" xfId="0" applyFont="1" applyFill="1" applyBorder="1" applyAlignment="1">
      <alignment horizontal="center" vertical="center" wrapText="1"/>
    </xf>
    <xf numFmtId="0" fontId="7" fillId="2" borderId="30" xfId="0" applyFont="1" applyFill="1" applyBorder="1" applyAlignment="1">
      <alignment horizontal="center"/>
    </xf>
    <xf numFmtId="0" fontId="7" fillId="2" borderId="14" xfId="0" applyFont="1" applyFill="1" applyBorder="1" applyAlignment="1">
      <alignment vertical="center"/>
    </xf>
    <xf numFmtId="14" fontId="7" fillId="2" borderId="7" xfId="0" applyNumberFormat="1" applyFont="1" applyFill="1" applyBorder="1" applyAlignment="1">
      <alignment horizontal="center" vertical="center" wrapText="1"/>
    </xf>
    <xf numFmtId="0" fontId="7" fillId="2" borderId="24" xfId="0" applyFont="1" applyFill="1" applyBorder="1" applyAlignment="1">
      <alignment horizontal="left"/>
    </xf>
    <xf numFmtId="0" fontId="7" fillId="2" borderId="34" xfId="0" applyFont="1" applyFill="1" applyBorder="1" applyAlignment="1">
      <alignment horizontal="left" vertical="center"/>
    </xf>
    <xf numFmtId="0" fontId="17" fillId="2" borderId="33" xfId="0" applyFont="1" applyFill="1" applyBorder="1" applyAlignment="1">
      <alignment horizontal="center" wrapText="1"/>
    </xf>
    <xf numFmtId="0" fontId="7" fillId="2" borderId="10" xfId="0" applyFont="1" applyFill="1" applyBorder="1" applyAlignment="1">
      <alignment vertical="center"/>
    </xf>
    <xf numFmtId="0" fontId="7" fillId="2" borderId="15" xfId="0" applyNumberFormat="1" applyFont="1" applyFill="1" applyBorder="1" applyAlignment="1">
      <alignment horizontal="left"/>
    </xf>
    <xf numFmtId="0" fontId="7" fillId="2" borderId="15" xfId="0" applyFont="1" applyFill="1" applyBorder="1" applyAlignment="1">
      <alignment horizontal="left"/>
    </xf>
    <xf numFmtId="0" fontId="7" fillId="2" borderId="29" xfId="0" applyFont="1" applyFill="1" applyBorder="1" applyAlignment="1">
      <alignment horizontal="left"/>
    </xf>
    <xf numFmtId="0" fontId="7" fillId="2" borderId="13" xfId="0" applyFont="1" applyFill="1" applyBorder="1" applyAlignment="1">
      <alignment horizontal="left" vertical="center"/>
    </xf>
    <xf numFmtId="0" fontId="17" fillId="2" borderId="10" xfId="0" applyFont="1" applyFill="1" applyBorder="1" applyAlignment="1">
      <alignment horizontal="center" vertical="center" wrapText="1"/>
    </xf>
    <xf numFmtId="164" fontId="7" fillId="2" borderId="7" xfId="1" applyNumberFormat="1" applyFont="1" applyFill="1" applyBorder="1" applyAlignment="1">
      <alignment horizontal="right"/>
    </xf>
    <xf numFmtId="164" fontId="7" fillId="2" borderId="7" xfId="0" applyNumberFormat="1" applyFont="1" applyFill="1" applyBorder="1" applyAlignment="1">
      <alignment horizontal="right"/>
    </xf>
    <xf numFmtId="0" fontId="7" fillId="2" borderId="27" xfId="0" applyFont="1" applyFill="1" applyBorder="1" applyAlignment="1">
      <alignment horizontal="center"/>
    </xf>
    <xf numFmtId="0" fontId="7" fillId="2" borderId="27" xfId="0" applyFont="1" applyFill="1" applyBorder="1" applyAlignment="1">
      <alignment vertical="center"/>
    </xf>
    <xf numFmtId="0" fontId="7" fillId="2" borderId="27" xfId="0" applyFont="1" applyFill="1" applyBorder="1" applyAlignment="1">
      <alignment horizontal="left" vertical="center"/>
    </xf>
    <xf numFmtId="0" fontId="7" fillId="2" borderId="27" xfId="0" applyFont="1" applyFill="1" applyBorder="1" applyAlignment="1">
      <alignment horizontal="left"/>
    </xf>
    <xf numFmtId="0" fontId="17" fillId="2" borderId="14" xfId="0" applyFont="1" applyFill="1" applyBorder="1" applyAlignment="1">
      <alignment horizontal="center" vertical="center" wrapText="1"/>
    </xf>
    <xf numFmtId="0" fontId="7" fillId="2" borderId="7" xfId="0" applyNumberFormat="1" applyFont="1" applyFill="1" applyBorder="1" applyAlignment="1"/>
    <xf numFmtId="0" fontId="2" fillId="2" borderId="2"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 xfId="0" applyFont="1" applyFill="1" applyBorder="1" applyAlignment="1">
      <alignment horizontal="center" vertical="center"/>
    </xf>
    <xf numFmtId="3" fontId="2" fillId="2" borderId="21" xfId="0" applyNumberFormat="1" applyFont="1" applyFill="1" applyBorder="1" applyAlignment="1">
      <alignment horizontal="center" vertical="center" wrapText="1"/>
    </xf>
    <xf numFmtId="3" fontId="2" fillId="2" borderId="22"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1" xfId="0" applyFont="1" applyFill="1" applyBorder="1" applyAlignment="1">
      <alignment horizontal="center" vertical="center" textRotation="90" wrapText="1"/>
    </xf>
    <xf numFmtId="0" fontId="2" fillId="2" borderId="22" xfId="0" applyFont="1" applyFill="1" applyBorder="1" applyAlignment="1">
      <alignment horizontal="center" vertical="center" textRotation="90" wrapText="1"/>
    </xf>
    <xf numFmtId="0" fontId="2" fillId="2" borderId="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7" xfId="0" applyFont="1" applyFill="1" applyBorder="1" applyAlignment="1">
      <alignment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1" fillId="2" borderId="1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wrapText="1"/>
    </xf>
    <xf numFmtId="0" fontId="13" fillId="0" borderId="9" xfId="0" applyFont="1" applyBorder="1" applyAlignment="1">
      <alignment horizont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11" fillId="6" borderId="7" xfId="10" applyBorder="1" applyAlignment="1">
      <alignment horizontal="center" vertical="center" wrapText="1"/>
    </xf>
    <xf numFmtId="0" fontId="0" fillId="0" borderId="14" xfId="0" applyBorder="1" applyAlignment="1">
      <alignment horizontal="center" wrapText="1"/>
    </xf>
    <xf numFmtId="0" fontId="0" fillId="0" borderId="41" xfId="0" applyBorder="1" applyAlignment="1">
      <alignment horizontal="center" wrapText="1"/>
    </xf>
    <xf numFmtId="14" fontId="0" fillId="0" borderId="0" xfId="0" applyNumberFormat="1" applyAlignment="1">
      <alignment horizontal="center" vertical="center"/>
    </xf>
    <xf numFmtId="0" fontId="0" fillId="0" borderId="7" xfId="0" applyBorder="1" applyAlignment="1">
      <alignment horizontal="center" wrapText="1"/>
    </xf>
    <xf numFmtId="0" fontId="0" fillId="0" borderId="7" xfId="0" applyFill="1" applyBorder="1" applyAlignment="1">
      <alignment horizontal="center" vertical="center"/>
    </xf>
    <xf numFmtId="0" fontId="13" fillId="0" borderId="7" xfId="0" applyFont="1" applyBorder="1" applyAlignment="1">
      <alignment horizontal="center" wrapText="1"/>
    </xf>
  </cellXfs>
  <cellStyles count="11">
    <cellStyle name="Bueno" xfId="10" builtinId="26"/>
    <cellStyle name="Millares" xfId="1" builtinId="3"/>
    <cellStyle name="Moneda 2" xfId="4"/>
    <cellStyle name="Normal" xfId="0" builtinId="0"/>
    <cellStyle name="Normal 2" xfId="5"/>
    <cellStyle name="Normal 2 2" xfId="6"/>
    <cellStyle name="Normal 2_GASTOS DE FUNCIONAMIENTO SEP27  2012" xfId="7"/>
    <cellStyle name="Normal 3" xfId="8"/>
    <cellStyle name="Normal 4" xfId="3"/>
    <cellStyle name="Porcentaje" xfId="2" builtinId="5"/>
    <cellStyle name="Porcentual 2" xfId="9"/>
  </cellStyles>
  <dxfs count="0"/>
  <tableStyles count="0" defaultTableStyle="TableStyleMedium9" defaultPivotStyle="PivotStyleLight16"/>
  <colors>
    <mruColors>
      <color rgb="FF00FF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548"/>
  <sheetViews>
    <sheetView topLeftCell="D146" workbookViewId="0">
      <selection activeCell="K167" sqref="K167"/>
    </sheetView>
  </sheetViews>
  <sheetFormatPr baseColWidth="10" defaultRowHeight="15" x14ac:dyDescent="0.25"/>
  <cols>
    <col min="1" max="2" width="10" customWidth="1"/>
    <col min="3" max="3" width="9.7109375" customWidth="1"/>
    <col min="4" max="4" width="18.42578125" customWidth="1"/>
    <col min="5" max="5" width="11.140625" customWidth="1"/>
    <col min="6" max="6" width="49.7109375" customWidth="1"/>
    <col min="7" max="7" width="61.85546875" customWidth="1"/>
    <col min="8" max="8" width="20" style="12" customWidth="1"/>
    <col min="9" max="9" width="17.42578125" style="12" customWidth="1"/>
    <col min="10" max="10" width="12.85546875" customWidth="1"/>
    <col min="11" max="11" width="24.85546875" customWidth="1"/>
    <col min="12" max="12" width="17.85546875" customWidth="1"/>
    <col min="13" max="13" width="11.85546875" customWidth="1"/>
    <col min="14" max="14" width="15.7109375" customWidth="1"/>
    <col min="15" max="15" width="25" customWidth="1"/>
    <col min="16" max="16" width="30.28515625" customWidth="1"/>
    <col min="17" max="17" width="10.7109375" customWidth="1"/>
    <col min="18" max="18" width="12.85546875" customWidth="1"/>
    <col min="19" max="19" width="10.7109375" customWidth="1"/>
    <col min="20" max="20" width="10.7109375" bestFit="1" customWidth="1"/>
    <col min="21" max="21" width="8.140625" customWidth="1"/>
    <col min="22" max="25" width="4.28515625" customWidth="1"/>
    <col min="26" max="26" width="8.5703125" customWidth="1"/>
    <col min="249" max="249" width="4.140625" customWidth="1"/>
    <col min="250" max="250" width="8" customWidth="1"/>
    <col min="251" max="251" width="10.7109375" customWidth="1"/>
    <col min="252" max="252" width="8.140625" customWidth="1"/>
    <col min="253" max="258" width="8.42578125" customWidth="1"/>
    <col min="259" max="259" width="9.42578125" customWidth="1"/>
    <col min="260" max="260" width="71.42578125" customWidth="1"/>
    <col min="261" max="262" width="8.85546875" customWidth="1"/>
    <col min="263" max="263" width="30.7109375" customWidth="1"/>
    <col min="264" max="264" width="12.7109375" customWidth="1"/>
    <col min="265" max="265" width="11.85546875" customWidth="1"/>
    <col min="266" max="266" width="11" bestFit="1" customWidth="1"/>
    <col min="267" max="267" width="12.7109375" bestFit="1" customWidth="1"/>
    <col min="268" max="269" width="5.7109375" customWidth="1"/>
    <col min="270" max="271" width="10.7109375" customWidth="1"/>
    <col min="272" max="272" width="6.140625" customWidth="1"/>
    <col min="273" max="273" width="8.140625" customWidth="1"/>
    <col min="274" max="276" width="4.28515625" customWidth="1"/>
    <col min="277" max="277" width="6.28515625" customWidth="1"/>
    <col min="505" max="505" width="4.140625" customWidth="1"/>
    <col min="506" max="506" width="8" customWidth="1"/>
    <col min="507" max="507" width="10.7109375" customWidth="1"/>
    <col min="508" max="508" width="8.140625" customWidth="1"/>
    <col min="509" max="514" width="8.42578125" customWidth="1"/>
    <col min="515" max="515" width="9.42578125" customWidth="1"/>
    <col min="516" max="516" width="71.42578125" customWidth="1"/>
    <col min="517" max="518" width="8.85546875" customWidth="1"/>
    <col min="519" max="519" width="30.7109375" customWidth="1"/>
    <col min="520" max="520" width="12.7109375" customWidth="1"/>
    <col min="521" max="521" width="11.85546875" customWidth="1"/>
    <col min="522" max="522" width="11" bestFit="1" customWidth="1"/>
    <col min="523" max="523" width="12.7109375" bestFit="1" customWidth="1"/>
    <col min="524" max="525" width="5.7109375" customWidth="1"/>
    <col min="526" max="527" width="10.7109375" customWidth="1"/>
    <col min="528" max="528" width="6.140625" customWidth="1"/>
    <col min="529" max="529" width="8.140625" customWidth="1"/>
    <col min="530" max="532" width="4.28515625" customWidth="1"/>
    <col min="533" max="533" width="6.28515625" customWidth="1"/>
    <col min="761" max="761" width="4.140625" customWidth="1"/>
    <col min="762" max="762" width="8" customWidth="1"/>
    <col min="763" max="763" width="10.7109375" customWidth="1"/>
    <col min="764" max="764" width="8.140625" customWidth="1"/>
    <col min="765" max="770" width="8.42578125" customWidth="1"/>
    <col min="771" max="771" width="9.42578125" customWidth="1"/>
    <col min="772" max="772" width="71.42578125" customWidth="1"/>
    <col min="773" max="774" width="8.85546875" customWidth="1"/>
    <col min="775" max="775" width="30.7109375" customWidth="1"/>
    <col min="776" max="776" width="12.7109375" customWidth="1"/>
    <col min="777" max="777" width="11.85546875" customWidth="1"/>
    <col min="778" max="778" width="11" bestFit="1" customWidth="1"/>
    <col min="779" max="779" width="12.7109375" bestFit="1" customWidth="1"/>
    <col min="780" max="781" width="5.7109375" customWidth="1"/>
    <col min="782" max="783" width="10.7109375" customWidth="1"/>
    <col min="784" max="784" width="6.140625" customWidth="1"/>
    <col min="785" max="785" width="8.140625" customWidth="1"/>
    <col min="786" max="788" width="4.28515625" customWidth="1"/>
    <col min="789" max="789" width="6.28515625" customWidth="1"/>
    <col min="1017" max="1017" width="4.140625" customWidth="1"/>
    <col min="1018" max="1018" width="8" customWidth="1"/>
    <col min="1019" max="1019" width="10.7109375" customWidth="1"/>
    <col min="1020" max="1020" width="8.140625" customWidth="1"/>
    <col min="1021" max="1026" width="8.42578125" customWidth="1"/>
    <col min="1027" max="1027" width="9.42578125" customWidth="1"/>
    <col min="1028" max="1028" width="71.42578125" customWidth="1"/>
    <col min="1029" max="1030" width="8.85546875" customWidth="1"/>
    <col min="1031" max="1031" width="30.7109375" customWidth="1"/>
    <col min="1032" max="1032" width="12.7109375" customWidth="1"/>
    <col min="1033" max="1033" width="11.85546875" customWidth="1"/>
    <col min="1034" max="1034" width="11" bestFit="1" customWidth="1"/>
    <col min="1035" max="1035" width="12.7109375" bestFit="1" customWidth="1"/>
    <col min="1036" max="1037" width="5.7109375" customWidth="1"/>
    <col min="1038" max="1039" width="10.7109375" customWidth="1"/>
    <col min="1040" max="1040" width="6.140625" customWidth="1"/>
    <col min="1041" max="1041" width="8.140625" customWidth="1"/>
    <col min="1042" max="1044" width="4.28515625" customWidth="1"/>
    <col min="1045" max="1045" width="6.28515625" customWidth="1"/>
    <col min="1273" max="1273" width="4.140625" customWidth="1"/>
    <col min="1274" max="1274" width="8" customWidth="1"/>
    <col min="1275" max="1275" width="10.7109375" customWidth="1"/>
    <col min="1276" max="1276" width="8.140625" customWidth="1"/>
    <col min="1277" max="1282" width="8.42578125" customWidth="1"/>
    <col min="1283" max="1283" width="9.42578125" customWidth="1"/>
    <col min="1284" max="1284" width="71.42578125" customWidth="1"/>
    <col min="1285" max="1286" width="8.85546875" customWidth="1"/>
    <col min="1287" max="1287" width="30.7109375" customWidth="1"/>
    <col min="1288" max="1288" width="12.7109375" customWidth="1"/>
    <col min="1289" max="1289" width="11.85546875" customWidth="1"/>
    <col min="1290" max="1290" width="11" bestFit="1" customWidth="1"/>
    <col min="1291" max="1291" width="12.7109375" bestFit="1" customWidth="1"/>
    <col min="1292" max="1293" width="5.7109375" customWidth="1"/>
    <col min="1294" max="1295" width="10.7109375" customWidth="1"/>
    <col min="1296" max="1296" width="6.140625" customWidth="1"/>
    <col min="1297" max="1297" width="8.140625" customWidth="1"/>
    <col min="1298" max="1300" width="4.28515625" customWidth="1"/>
    <col min="1301" max="1301" width="6.28515625" customWidth="1"/>
    <col min="1529" max="1529" width="4.140625" customWidth="1"/>
    <col min="1530" max="1530" width="8" customWidth="1"/>
    <col min="1531" max="1531" width="10.7109375" customWidth="1"/>
    <col min="1532" max="1532" width="8.140625" customWidth="1"/>
    <col min="1533" max="1538" width="8.42578125" customWidth="1"/>
    <col min="1539" max="1539" width="9.42578125" customWidth="1"/>
    <col min="1540" max="1540" width="71.42578125" customWidth="1"/>
    <col min="1541" max="1542" width="8.85546875" customWidth="1"/>
    <col min="1543" max="1543" width="30.7109375" customWidth="1"/>
    <col min="1544" max="1544" width="12.7109375" customWidth="1"/>
    <col min="1545" max="1545" width="11.85546875" customWidth="1"/>
    <col min="1546" max="1546" width="11" bestFit="1" customWidth="1"/>
    <col min="1547" max="1547" width="12.7109375" bestFit="1" customWidth="1"/>
    <col min="1548" max="1549" width="5.7109375" customWidth="1"/>
    <col min="1550" max="1551" width="10.7109375" customWidth="1"/>
    <col min="1552" max="1552" width="6.140625" customWidth="1"/>
    <col min="1553" max="1553" width="8.140625" customWidth="1"/>
    <col min="1554" max="1556" width="4.28515625" customWidth="1"/>
    <col min="1557" max="1557" width="6.28515625" customWidth="1"/>
    <col min="1785" max="1785" width="4.140625" customWidth="1"/>
    <col min="1786" max="1786" width="8" customWidth="1"/>
    <col min="1787" max="1787" width="10.7109375" customWidth="1"/>
    <col min="1788" max="1788" width="8.140625" customWidth="1"/>
    <col min="1789" max="1794" width="8.42578125" customWidth="1"/>
    <col min="1795" max="1795" width="9.42578125" customWidth="1"/>
    <col min="1796" max="1796" width="71.42578125" customWidth="1"/>
    <col min="1797" max="1798" width="8.85546875" customWidth="1"/>
    <col min="1799" max="1799" width="30.7109375" customWidth="1"/>
    <col min="1800" max="1800" width="12.7109375" customWidth="1"/>
    <col min="1801" max="1801" width="11.85546875" customWidth="1"/>
    <col min="1802" max="1802" width="11" bestFit="1" customWidth="1"/>
    <col min="1803" max="1803" width="12.7109375" bestFit="1" customWidth="1"/>
    <col min="1804" max="1805" width="5.7109375" customWidth="1"/>
    <col min="1806" max="1807" width="10.7109375" customWidth="1"/>
    <col min="1808" max="1808" width="6.140625" customWidth="1"/>
    <col min="1809" max="1809" width="8.140625" customWidth="1"/>
    <col min="1810" max="1812" width="4.28515625" customWidth="1"/>
    <col min="1813" max="1813" width="6.28515625" customWidth="1"/>
    <col min="2041" max="2041" width="4.140625" customWidth="1"/>
    <col min="2042" max="2042" width="8" customWidth="1"/>
    <col min="2043" max="2043" width="10.7109375" customWidth="1"/>
    <col min="2044" max="2044" width="8.140625" customWidth="1"/>
    <col min="2045" max="2050" width="8.42578125" customWidth="1"/>
    <col min="2051" max="2051" width="9.42578125" customWidth="1"/>
    <col min="2052" max="2052" width="71.42578125" customWidth="1"/>
    <col min="2053" max="2054" width="8.85546875" customWidth="1"/>
    <col min="2055" max="2055" width="30.7109375" customWidth="1"/>
    <col min="2056" max="2056" width="12.7109375" customWidth="1"/>
    <col min="2057" max="2057" width="11.85546875" customWidth="1"/>
    <col min="2058" max="2058" width="11" bestFit="1" customWidth="1"/>
    <col min="2059" max="2059" width="12.7109375" bestFit="1" customWidth="1"/>
    <col min="2060" max="2061" width="5.7109375" customWidth="1"/>
    <col min="2062" max="2063" width="10.7109375" customWidth="1"/>
    <col min="2064" max="2064" width="6.140625" customWidth="1"/>
    <col min="2065" max="2065" width="8.140625" customWidth="1"/>
    <col min="2066" max="2068" width="4.28515625" customWidth="1"/>
    <col min="2069" max="2069" width="6.28515625" customWidth="1"/>
    <col min="2297" max="2297" width="4.140625" customWidth="1"/>
    <col min="2298" max="2298" width="8" customWidth="1"/>
    <col min="2299" max="2299" width="10.7109375" customWidth="1"/>
    <col min="2300" max="2300" width="8.140625" customWidth="1"/>
    <col min="2301" max="2306" width="8.42578125" customWidth="1"/>
    <col min="2307" max="2307" width="9.42578125" customWidth="1"/>
    <col min="2308" max="2308" width="71.42578125" customWidth="1"/>
    <col min="2309" max="2310" width="8.85546875" customWidth="1"/>
    <col min="2311" max="2311" width="30.7109375" customWidth="1"/>
    <col min="2312" max="2312" width="12.7109375" customWidth="1"/>
    <col min="2313" max="2313" width="11.85546875" customWidth="1"/>
    <col min="2314" max="2314" width="11" bestFit="1" customWidth="1"/>
    <col min="2315" max="2315" width="12.7109375" bestFit="1" customWidth="1"/>
    <col min="2316" max="2317" width="5.7109375" customWidth="1"/>
    <col min="2318" max="2319" width="10.7109375" customWidth="1"/>
    <col min="2320" max="2320" width="6.140625" customWidth="1"/>
    <col min="2321" max="2321" width="8.140625" customWidth="1"/>
    <col min="2322" max="2324" width="4.28515625" customWidth="1"/>
    <col min="2325" max="2325" width="6.28515625" customWidth="1"/>
    <col min="2553" max="2553" width="4.140625" customWidth="1"/>
    <col min="2554" max="2554" width="8" customWidth="1"/>
    <col min="2555" max="2555" width="10.7109375" customWidth="1"/>
    <col min="2556" max="2556" width="8.140625" customWidth="1"/>
    <col min="2557" max="2562" width="8.42578125" customWidth="1"/>
    <col min="2563" max="2563" width="9.42578125" customWidth="1"/>
    <col min="2564" max="2564" width="71.42578125" customWidth="1"/>
    <col min="2565" max="2566" width="8.85546875" customWidth="1"/>
    <col min="2567" max="2567" width="30.7109375" customWidth="1"/>
    <col min="2568" max="2568" width="12.7109375" customWidth="1"/>
    <col min="2569" max="2569" width="11.85546875" customWidth="1"/>
    <col min="2570" max="2570" width="11" bestFit="1" customWidth="1"/>
    <col min="2571" max="2571" width="12.7109375" bestFit="1" customWidth="1"/>
    <col min="2572" max="2573" width="5.7109375" customWidth="1"/>
    <col min="2574" max="2575" width="10.7109375" customWidth="1"/>
    <col min="2576" max="2576" width="6.140625" customWidth="1"/>
    <col min="2577" max="2577" width="8.140625" customWidth="1"/>
    <col min="2578" max="2580" width="4.28515625" customWidth="1"/>
    <col min="2581" max="2581" width="6.28515625" customWidth="1"/>
    <col min="2809" max="2809" width="4.140625" customWidth="1"/>
    <col min="2810" max="2810" width="8" customWidth="1"/>
    <col min="2811" max="2811" width="10.7109375" customWidth="1"/>
    <col min="2812" max="2812" width="8.140625" customWidth="1"/>
    <col min="2813" max="2818" width="8.42578125" customWidth="1"/>
    <col min="2819" max="2819" width="9.42578125" customWidth="1"/>
    <col min="2820" max="2820" width="71.42578125" customWidth="1"/>
    <col min="2821" max="2822" width="8.85546875" customWidth="1"/>
    <col min="2823" max="2823" width="30.7109375" customWidth="1"/>
    <col min="2824" max="2824" width="12.7109375" customWidth="1"/>
    <col min="2825" max="2825" width="11.85546875" customWidth="1"/>
    <col min="2826" max="2826" width="11" bestFit="1" customWidth="1"/>
    <col min="2827" max="2827" width="12.7109375" bestFit="1" customWidth="1"/>
    <col min="2828" max="2829" width="5.7109375" customWidth="1"/>
    <col min="2830" max="2831" width="10.7109375" customWidth="1"/>
    <col min="2832" max="2832" width="6.140625" customWidth="1"/>
    <col min="2833" max="2833" width="8.140625" customWidth="1"/>
    <col min="2834" max="2836" width="4.28515625" customWidth="1"/>
    <col min="2837" max="2837" width="6.28515625" customWidth="1"/>
    <col min="3065" max="3065" width="4.140625" customWidth="1"/>
    <col min="3066" max="3066" width="8" customWidth="1"/>
    <col min="3067" max="3067" width="10.7109375" customWidth="1"/>
    <col min="3068" max="3068" width="8.140625" customWidth="1"/>
    <col min="3069" max="3074" width="8.42578125" customWidth="1"/>
    <col min="3075" max="3075" width="9.42578125" customWidth="1"/>
    <col min="3076" max="3076" width="71.42578125" customWidth="1"/>
    <col min="3077" max="3078" width="8.85546875" customWidth="1"/>
    <col min="3079" max="3079" width="30.7109375" customWidth="1"/>
    <col min="3080" max="3080" width="12.7109375" customWidth="1"/>
    <col min="3081" max="3081" width="11.85546875" customWidth="1"/>
    <col min="3082" max="3082" width="11" bestFit="1" customWidth="1"/>
    <col min="3083" max="3083" width="12.7109375" bestFit="1" customWidth="1"/>
    <col min="3084" max="3085" width="5.7109375" customWidth="1"/>
    <col min="3086" max="3087" width="10.7109375" customWidth="1"/>
    <col min="3088" max="3088" width="6.140625" customWidth="1"/>
    <col min="3089" max="3089" width="8.140625" customWidth="1"/>
    <col min="3090" max="3092" width="4.28515625" customWidth="1"/>
    <col min="3093" max="3093" width="6.28515625" customWidth="1"/>
    <col min="3321" max="3321" width="4.140625" customWidth="1"/>
    <col min="3322" max="3322" width="8" customWidth="1"/>
    <col min="3323" max="3323" width="10.7109375" customWidth="1"/>
    <col min="3324" max="3324" width="8.140625" customWidth="1"/>
    <col min="3325" max="3330" width="8.42578125" customWidth="1"/>
    <col min="3331" max="3331" width="9.42578125" customWidth="1"/>
    <col min="3332" max="3332" width="71.42578125" customWidth="1"/>
    <col min="3333" max="3334" width="8.85546875" customWidth="1"/>
    <col min="3335" max="3335" width="30.7109375" customWidth="1"/>
    <col min="3336" max="3336" width="12.7109375" customWidth="1"/>
    <col min="3337" max="3337" width="11.85546875" customWidth="1"/>
    <col min="3338" max="3338" width="11" bestFit="1" customWidth="1"/>
    <col min="3339" max="3339" width="12.7109375" bestFit="1" customWidth="1"/>
    <col min="3340" max="3341" width="5.7109375" customWidth="1"/>
    <col min="3342" max="3343" width="10.7109375" customWidth="1"/>
    <col min="3344" max="3344" width="6.140625" customWidth="1"/>
    <col min="3345" max="3345" width="8.140625" customWidth="1"/>
    <col min="3346" max="3348" width="4.28515625" customWidth="1"/>
    <col min="3349" max="3349" width="6.28515625" customWidth="1"/>
    <col min="3577" max="3577" width="4.140625" customWidth="1"/>
    <col min="3578" max="3578" width="8" customWidth="1"/>
    <col min="3579" max="3579" width="10.7109375" customWidth="1"/>
    <col min="3580" max="3580" width="8.140625" customWidth="1"/>
    <col min="3581" max="3586" width="8.42578125" customWidth="1"/>
    <col min="3587" max="3587" width="9.42578125" customWidth="1"/>
    <col min="3588" max="3588" width="71.42578125" customWidth="1"/>
    <col min="3589" max="3590" width="8.85546875" customWidth="1"/>
    <col min="3591" max="3591" width="30.7109375" customWidth="1"/>
    <col min="3592" max="3592" width="12.7109375" customWidth="1"/>
    <col min="3593" max="3593" width="11.85546875" customWidth="1"/>
    <col min="3594" max="3594" width="11" bestFit="1" customWidth="1"/>
    <col min="3595" max="3595" width="12.7109375" bestFit="1" customWidth="1"/>
    <col min="3596" max="3597" width="5.7109375" customWidth="1"/>
    <col min="3598" max="3599" width="10.7109375" customWidth="1"/>
    <col min="3600" max="3600" width="6.140625" customWidth="1"/>
    <col min="3601" max="3601" width="8.140625" customWidth="1"/>
    <col min="3602" max="3604" width="4.28515625" customWidth="1"/>
    <col min="3605" max="3605" width="6.28515625" customWidth="1"/>
    <col min="3833" max="3833" width="4.140625" customWidth="1"/>
    <col min="3834" max="3834" width="8" customWidth="1"/>
    <col min="3835" max="3835" width="10.7109375" customWidth="1"/>
    <col min="3836" max="3836" width="8.140625" customWidth="1"/>
    <col min="3837" max="3842" width="8.42578125" customWidth="1"/>
    <col min="3843" max="3843" width="9.42578125" customWidth="1"/>
    <col min="3844" max="3844" width="71.42578125" customWidth="1"/>
    <col min="3845" max="3846" width="8.85546875" customWidth="1"/>
    <col min="3847" max="3847" width="30.7109375" customWidth="1"/>
    <col min="3848" max="3848" width="12.7109375" customWidth="1"/>
    <col min="3849" max="3849" width="11.85546875" customWidth="1"/>
    <col min="3850" max="3850" width="11" bestFit="1" customWidth="1"/>
    <col min="3851" max="3851" width="12.7109375" bestFit="1" customWidth="1"/>
    <col min="3852" max="3853" width="5.7109375" customWidth="1"/>
    <col min="3854" max="3855" width="10.7109375" customWidth="1"/>
    <col min="3856" max="3856" width="6.140625" customWidth="1"/>
    <col min="3857" max="3857" width="8.140625" customWidth="1"/>
    <col min="3858" max="3860" width="4.28515625" customWidth="1"/>
    <col min="3861" max="3861" width="6.28515625" customWidth="1"/>
    <col min="4089" max="4089" width="4.140625" customWidth="1"/>
    <col min="4090" max="4090" width="8" customWidth="1"/>
    <col min="4091" max="4091" width="10.7109375" customWidth="1"/>
    <col min="4092" max="4092" width="8.140625" customWidth="1"/>
    <col min="4093" max="4098" width="8.42578125" customWidth="1"/>
    <col min="4099" max="4099" width="9.42578125" customWidth="1"/>
    <col min="4100" max="4100" width="71.42578125" customWidth="1"/>
    <col min="4101" max="4102" width="8.85546875" customWidth="1"/>
    <col min="4103" max="4103" width="30.7109375" customWidth="1"/>
    <col min="4104" max="4104" width="12.7109375" customWidth="1"/>
    <col min="4105" max="4105" width="11.85546875" customWidth="1"/>
    <col min="4106" max="4106" width="11" bestFit="1" customWidth="1"/>
    <col min="4107" max="4107" width="12.7109375" bestFit="1" customWidth="1"/>
    <col min="4108" max="4109" width="5.7109375" customWidth="1"/>
    <col min="4110" max="4111" width="10.7109375" customWidth="1"/>
    <col min="4112" max="4112" width="6.140625" customWidth="1"/>
    <col min="4113" max="4113" width="8.140625" customWidth="1"/>
    <col min="4114" max="4116" width="4.28515625" customWidth="1"/>
    <col min="4117" max="4117" width="6.28515625" customWidth="1"/>
    <col min="4345" max="4345" width="4.140625" customWidth="1"/>
    <col min="4346" max="4346" width="8" customWidth="1"/>
    <col min="4347" max="4347" width="10.7109375" customWidth="1"/>
    <col min="4348" max="4348" width="8.140625" customWidth="1"/>
    <col min="4349" max="4354" width="8.42578125" customWidth="1"/>
    <col min="4355" max="4355" width="9.42578125" customWidth="1"/>
    <col min="4356" max="4356" width="71.42578125" customWidth="1"/>
    <col min="4357" max="4358" width="8.85546875" customWidth="1"/>
    <col min="4359" max="4359" width="30.7109375" customWidth="1"/>
    <col min="4360" max="4360" width="12.7109375" customWidth="1"/>
    <col min="4361" max="4361" width="11.85546875" customWidth="1"/>
    <col min="4362" max="4362" width="11" bestFit="1" customWidth="1"/>
    <col min="4363" max="4363" width="12.7109375" bestFit="1" customWidth="1"/>
    <col min="4364" max="4365" width="5.7109375" customWidth="1"/>
    <col min="4366" max="4367" width="10.7109375" customWidth="1"/>
    <col min="4368" max="4368" width="6.140625" customWidth="1"/>
    <col min="4369" max="4369" width="8.140625" customWidth="1"/>
    <col min="4370" max="4372" width="4.28515625" customWidth="1"/>
    <col min="4373" max="4373" width="6.28515625" customWidth="1"/>
    <col min="4601" max="4601" width="4.140625" customWidth="1"/>
    <col min="4602" max="4602" width="8" customWidth="1"/>
    <col min="4603" max="4603" width="10.7109375" customWidth="1"/>
    <col min="4604" max="4604" width="8.140625" customWidth="1"/>
    <col min="4605" max="4610" width="8.42578125" customWidth="1"/>
    <col min="4611" max="4611" width="9.42578125" customWidth="1"/>
    <col min="4612" max="4612" width="71.42578125" customWidth="1"/>
    <col min="4613" max="4614" width="8.85546875" customWidth="1"/>
    <col min="4615" max="4615" width="30.7109375" customWidth="1"/>
    <col min="4616" max="4616" width="12.7109375" customWidth="1"/>
    <col min="4617" max="4617" width="11.85546875" customWidth="1"/>
    <col min="4618" max="4618" width="11" bestFit="1" customWidth="1"/>
    <col min="4619" max="4619" width="12.7109375" bestFit="1" customWidth="1"/>
    <col min="4620" max="4621" width="5.7109375" customWidth="1"/>
    <col min="4622" max="4623" width="10.7109375" customWidth="1"/>
    <col min="4624" max="4624" width="6.140625" customWidth="1"/>
    <col min="4625" max="4625" width="8.140625" customWidth="1"/>
    <col min="4626" max="4628" width="4.28515625" customWidth="1"/>
    <col min="4629" max="4629" width="6.28515625" customWidth="1"/>
    <col min="4857" max="4857" width="4.140625" customWidth="1"/>
    <col min="4858" max="4858" width="8" customWidth="1"/>
    <col min="4859" max="4859" width="10.7109375" customWidth="1"/>
    <col min="4860" max="4860" width="8.140625" customWidth="1"/>
    <col min="4861" max="4866" width="8.42578125" customWidth="1"/>
    <col min="4867" max="4867" width="9.42578125" customWidth="1"/>
    <col min="4868" max="4868" width="71.42578125" customWidth="1"/>
    <col min="4869" max="4870" width="8.85546875" customWidth="1"/>
    <col min="4871" max="4871" width="30.7109375" customWidth="1"/>
    <col min="4872" max="4872" width="12.7109375" customWidth="1"/>
    <col min="4873" max="4873" width="11.85546875" customWidth="1"/>
    <col min="4874" max="4874" width="11" bestFit="1" customWidth="1"/>
    <col min="4875" max="4875" width="12.7109375" bestFit="1" customWidth="1"/>
    <col min="4876" max="4877" width="5.7109375" customWidth="1"/>
    <col min="4878" max="4879" width="10.7109375" customWidth="1"/>
    <col min="4880" max="4880" width="6.140625" customWidth="1"/>
    <col min="4881" max="4881" width="8.140625" customWidth="1"/>
    <col min="4882" max="4884" width="4.28515625" customWidth="1"/>
    <col min="4885" max="4885" width="6.28515625" customWidth="1"/>
    <col min="5113" max="5113" width="4.140625" customWidth="1"/>
    <col min="5114" max="5114" width="8" customWidth="1"/>
    <col min="5115" max="5115" width="10.7109375" customWidth="1"/>
    <col min="5116" max="5116" width="8.140625" customWidth="1"/>
    <col min="5117" max="5122" width="8.42578125" customWidth="1"/>
    <col min="5123" max="5123" width="9.42578125" customWidth="1"/>
    <col min="5124" max="5124" width="71.42578125" customWidth="1"/>
    <col min="5125" max="5126" width="8.85546875" customWidth="1"/>
    <col min="5127" max="5127" width="30.7109375" customWidth="1"/>
    <col min="5128" max="5128" width="12.7109375" customWidth="1"/>
    <col min="5129" max="5129" width="11.85546875" customWidth="1"/>
    <col min="5130" max="5130" width="11" bestFit="1" customWidth="1"/>
    <col min="5131" max="5131" width="12.7109375" bestFit="1" customWidth="1"/>
    <col min="5132" max="5133" width="5.7109375" customWidth="1"/>
    <col min="5134" max="5135" width="10.7109375" customWidth="1"/>
    <col min="5136" max="5136" width="6.140625" customWidth="1"/>
    <col min="5137" max="5137" width="8.140625" customWidth="1"/>
    <col min="5138" max="5140" width="4.28515625" customWidth="1"/>
    <col min="5141" max="5141" width="6.28515625" customWidth="1"/>
    <col min="5369" max="5369" width="4.140625" customWidth="1"/>
    <col min="5370" max="5370" width="8" customWidth="1"/>
    <col min="5371" max="5371" width="10.7109375" customWidth="1"/>
    <col min="5372" max="5372" width="8.140625" customWidth="1"/>
    <col min="5373" max="5378" width="8.42578125" customWidth="1"/>
    <col min="5379" max="5379" width="9.42578125" customWidth="1"/>
    <col min="5380" max="5380" width="71.42578125" customWidth="1"/>
    <col min="5381" max="5382" width="8.85546875" customWidth="1"/>
    <col min="5383" max="5383" width="30.7109375" customWidth="1"/>
    <col min="5384" max="5384" width="12.7109375" customWidth="1"/>
    <col min="5385" max="5385" width="11.85546875" customWidth="1"/>
    <col min="5386" max="5386" width="11" bestFit="1" customWidth="1"/>
    <col min="5387" max="5387" width="12.7109375" bestFit="1" customWidth="1"/>
    <col min="5388" max="5389" width="5.7109375" customWidth="1"/>
    <col min="5390" max="5391" width="10.7109375" customWidth="1"/>
    <col min="5392" max="5392" width="6.140625" customWidth="1"/>
    <col min="5393" max="5393" width="8.140625" customWidth="1"/>
    <col min="5394" max="5396" width="4.28515625" customWidth="1"/>
    <col min="5397" max="5397" width="6.28515625" customWidth="1"/>
    <col min="5625" max="5625" width="4.140625" customWidth="1"/>
    <col min="5626" max="5626" width="8" customWidth="1"/>
    <col min="5627" max="5627" width="10.7109375" customWidth="1"/>
    <col min="5628" max="5628" width="8.140625" customWidth="1"/>
    <col min="5629" max="5634" width="8.42578125" customWidth="1"/>
    <col min="5635" max="5635" width="9.42578125" customWidth="1"/>
    <col min="5636" max="5636" width="71.42578125" customWidth="1"/>
    <col min="5637" max="5638" width="8.85546875" customWidth="1"/>
    <col min="5639" max="5639" width="30.7109375" customWidth="1"/>
    <col min="5640" max="5640" width="12.7109375" customWidth="1"/>
    <col min="5641" max="5641" width="11.85546875" customWidth="1"/>
    <col min="5642" max="5642" width="11" bestFit="1" customWidth="1"/>
    <col min="5643" max="5643" width="12.7109375" bestFit="1" customWidth="1"/>
    <col min="5644" max="5645" width="5.7109375" customWidth="1"/>
    <col min="5646" max="5647" width="10.7109375" customWidth="1"/>
    <col min="5648" max="5648" width="6.140625" customWidth="1"/>
    <col min="5649" max="5649" width="8.140625" customWidth="1"/>
    <col min="5650" max="5652" width="4.28515625" customWidth="1"/>
    <col min="5653" max="5653" width="6.28515625" customWidth="1"/>
    <col min="5881" max="5881" width="4.140625" customWidth="1"/>
    <col min="5882" max="5882" width="8" customWidth="1"/>
    <col min="5883" max="5883" width="10.7109375" customWidth="1"/>
    <col min="5884" max="5884" width="8.140625" customWidth="1"/>
    <col min="5885" max="5890" width="8.42578125" customWidth="1"/>
    <col min="5891" max="5891" width="9.42578125" customWidth="1"/>
    <col min="5892" max="5892" width="71.42578125" customWidth="1"/>
    <col min="5893" max="5894" width="8.85546875" customWidth="1"/>
    <col min="5895" max="5895" width="30.7109375" customWidth="1"/>
    <col min="5896" max="5896" width="12.7109375" customWidth="1"/>
    <col min="5897" max="5897" width="11.85546875" customWidth="1"/>
    <col min="5898" max="5898" width="11" bestFit="1" customWidth="1"/>
    <col min="5899" max="5899" width="12.7109375" bestFit="1" customWidth="1"/>
    <col min="5900" max="5901" width="5.7109375" customWidth="1"/>
    <col min="5902" max="5903" width="10.7109375" customWidth="1"/>
    <col min="5904" max="5904" width="6.140625" customWidth="1"/>
    <col min="5905" max="5905" width="8.140625" customWidth="1"/>
    <col min="5906" max="5908" width="4.28515625" customWidth="1"/>
    <col min="5909" max="5909" width="6.28515625" customWidth="1"/>
    <col min="6137" max="6137" width="4.140625" customWidth="1"/>
    <col min="6138" max="6138" width="8" customWidth="1"/>
    <col min="6139" max="6139" width="10.7109375" customWidth="1"/>
    <col min="6140" max="6140" width="8.140625" customWidth="1"/>
    <col min="6141" max="6146" width="8.42578125" customWidth="1"/>
    <col min="6147" max="6147" width="9.42578125" customWidth="1"/>
    <col min="6148" max="6148" width="71.42578125" customWidth="1"/>
    <col min="6149" max="6150" width="8.85546875" customWidth="1"/>
    <col min="6151" max="6151" width="30.7109375" customWidth="1"/>
    <col min="6152" max="6152" width="12.7109375" customWidth="1"/>
    <col min="6153" max="6153" width="11.85546875" customWidth="1"/>
    <col min="6154" max="6154" width="11" bestFit="1" customWidth="1"/>
    <col min="6155" max="6155" width="12.7109375" bestFit="1" customWidth="1"/>
    <col min="6156" max="6157" width="5.7109375" customWidth="1"/>
    <col min="6158" max="6159" width="10.7109375" customWidth="1"/>
    <col min="6160" max="6160" width="6.140625" customWidth="1"/>
    <col min="6161" max="6161" width="8.140625" customWidth="1"/>
    <col min="6162" max="6164" width="4.28515625" customWidth="1"/>
    <col min="6165" max="6165" width="6.28515625" customWidth="1"/>
    <col min="6393" max="6393" width="4.140625" customWidth="1"/>
    <col min="6394" max="6394" width="8" customWidth="1"/>
    <col min="6395" max="6395" width="10.7109375" customWidth="1"/>
    <col min="6396" max="6396" width="8.140625" customWidth="1"/>
    <col min="6397" max="6402" width="8.42578125" customWidth="1"/>
    <col min="6403" max="6403" width="9.42578125" customWidth="1"/>
    <col min="6404" max="6404" width="71.42578125" customWidth="1"/>
    <col min="6405" max="6406" width="8.85546875" customWidth="1"/>
    <col min="6407" max="6407" width="30.7109375" customWidth="1"/>
    <col min="6408" max="6408" width="12.7109375" customWidth="1"/>
    <col min="6409" max="6409" width="11.85546875" customWidth="1"/>
    <col min="6410" max="6410" width="11" bestFit="1" customWidth="1"/>
    <col min="6411" max="6411" width="12.7109375" bestFit="1" customWidth="1"/>
    <col min="6412" max="6413" width="5.7109375" customWidth="1"/>
    <col min="6414" max="6415" width="10.7109375" customWidth="1"/>
    <col min="6416" max="6416" width="6.140625" customWidth="1"/>
    <col min="6417" max="6417" width="8.140625" customWidth="1"/>
    <col min="6418" max="6420" width="4.28515625" customWidth="1"/>
    <col min="6421" max="6421" width="6.28515625" customWidth="1"/>
    <col min="6649" max="6649" width="4.140625" customWidth="1"/>
    <col min="6650" max="6650" width="8" customWidth="1"/>
    <col min="6651" max="6651" width="10.7109375" customWidth="1"/>
    <col min="6652" max="6652" width="8.140625" customWidth="1"/>
    <col min="6653" max="6658" width="8.42578125" customWidth="1"/>
    <col min="6659" max="6659" width="9.42578125" customWidth="1"/>
    <col min="6660" max="6660" width="71.42578125" customWidth="1"/>
    <col min="6661" max="6662" width="8.85546875" customWidth="1"/>
    <col min="6663" max="6663" width="30.7109375" customWidth="1"/>
    <col min="6664" max="6664" width="12.7109375" customWidth="1"/>
    <col min="6665" max="6665" width="11.85546875" customWidth="1"/>
    <col min="6666" max="6666" width="11" bestFit="1" customWidth="1"/>
    <col min="6667" max="6667" width="12.7109375" bestFit="1" customWidth="1"/>
    <col min="6668" max="6669" width="5.7109375" customWidth="1"/>
    <col min="6670" max="6671" width="10.7109375" customWidth="1"/>
    <col min="6672" max="6672" width="6.140625" customWidth="1"/>
    <col min="6673" max="6673" width="8.140625" customWidth="1"/>
    <col min="6674" max="6676" width="4.28515625" customWidth="1"/>
    <col min="6677" max="6677" width="6.28515625" customWidth="1"/>
    <col min="6905" max="6905" width="4.140625" customWidth="1"/>
    <col min="6906" max="6906" width="8" customWidth="1"/>
    <col min="6907" max="6907" width="10.7109375" customWidth="1"/>
    <col min="6908" max="6908" width="8.140625" customWidth="1"/>
    <col min="6909" max="6914" width="8.42578125" customWidth="1"/>
    <col min="6915" max="6915" width="9.42578125" customWidth="1"/>
    <col min="6916" max="6916" width="71.42578125" customWidth="1"/>
    <col min="6917" max="6918" width="8.85546875" customWidth="1"/>
    <col min="6919" max="6919" width="30.7109375" customWidth="1"/>
    <col min="6920" max="6920" width="12.7109375" customWidth="1"/>
    <col min="6921" max="6921" width="11.85546875" customWidth="1"/>
    <col min="6922" max="6922" width="11" bestFit="1" customWidth="1"/>
    <col min="6923" max="6923" width="12.7109375" bestFit="1" customWidth="1"/>
    <col min="6924" max="6925" width="5.7109375" customWidth="1"/>
    <col min="6926" max="6927" width="10.7109375" customWidth="1"/>
    <col min="6928" max="6928" width="6.140625" customWidth="1"/>
    <col min="6929" max="6929" width="8.140625" customWidth="1"/>
    <col min="6930" max="6932" width="4.28515625" customWidth="1"/>
    <col min="6933" max="6933" width="6.28515625" customWidth="1"/>
    <col min="7161" max="7161" width="4.140625" customWidth="1"/>
    <col min="7162" max="7162" width="8" customWidth="1"/>
    <col min="7163" max="7163" width="10.7109375" customWidth="1"/>
    <col min="7164" max="7164" width="8.140625" customWidth="1"/>
    <col min="7165" max="7170" width="8.42578125" customWidth="1"/>
    <col min="7171" max="7171" width="9.42578125" customWidth="1"/>
    <col min="7172" max="7172" width="71.42578125" customWidth="1"/>
    <col min="7173" max="7174" width="8.85546875" customWidth="1"/>
    <col min="7175" max="7175" width="30.7109375" customWidth="1"/>
    <col min="7176" max="7176" width="12.7109375" customWidth="1"/>
    <col min="7177" max="7177" width="11.85546875" customWidth="1"/>
    <col min="7178" max="7178" width="11" bestFit="1" customWidth="1"/>
    <col min="7179" max="7179" width="12.7109375" bestFit="1" customWidth="1"/>
    <col min="7180" max="7181" width="5.7109375" customWidth="1"/>
    <col min="7182" max="7183" width="10.7109375" customWidth="1"/>
    <col min="7184" max="7184" width="6.140625" customWidth="1"/>
    <col min="7185" max="7185" width="8.140625" customWidth="1"/>
    <col min="7186" max="7188" width="4.28515625" customWidth="1"/>
    <col min="7189" max="7189" width="6.28515625" customWidth="1"/>
    <col min="7417" max="7417" width="4.140625" customWidth="1"/>
    <col min="7418" max="7418" width="8" customWidth="1"/>
    <col min="7419" max="7419" width="10.7109375" customWidth="1"/>
    <col min="7420" max="7420" width="8.140625" customWidth="1"/>
    <col min="7421" max="7426" width="8.42578125" customWidth="1"/>
    <col min="7427" max="7427" width="9.42578125" customWidth="1"/>
    <col min="7428" max="7428" width="71.42578125" customWidth="1"/>
    <col min="7429" max="7430" width="8.85546875" customWidth="1"/>
    <col min="7431" max="7431" width="30.7109375" customWidth="1"/>
    <col min="7432" max="7432" width="12.7109375" customWidth="1"/>
    <col min="7433" max="7433" width="11.85546875" customWidth="1"/>
    <col min="7434" max="7434" width="11" bestFit="1" customWidth="1"/>
    <col min="7435" max="7435" width="12.7109375" bestFit="1" customWidth="1"/>
    <col min="7436" max="7437" width="5.7109375" customWidth="1"/>
    <col min="7438" max="7439" width="10.7109375" customWidth="1"/>
    <col min="7440" max="7440" width="6.140625" customWidth="1"/>
    <col min="7441" max="7441" width="8.140625" customWidth="1"/>
    <col min="7442" max="7444" width="4.28515625" customWidth="1"/>
    <col min="7445" max="7445" width="6.28515625" customWidth="1"/>
    <col min="7673" max="7673" width="4.140625" customWidth="1"/>
    <col min="7674" max="7674" width="8" customWidth="1"/>
    <col min="7675" max="7675" width="10.7109375" customWidth="1"/>
    <col min="7676" max="7676" width="8.140625" customWidth="1"/>
    <col min="7677" max="7682" width="8.42578125" customWidth="1"/>
    <col min="7683" max="7683" width="9.42578125" customWidth="1"/>
    <col min="7684" max="7684" width="71.42578125" customWidth="1"/>
    <col min="7685" max="7686" width="8.85546875" customWidth="1"/>
    <col min="7687" max="7687" width="30.7109375" customWidth="1"/>
    <col min="7688" max="7688" width="12.7109375" customWidth="1"/>
    <col min="7689" max="7689" width="11.85546875" customWidth="1"/>
    <col min="7690" max="7690" width="11" bestFit="1" customWidth="1"/>
    <col min="7691" max="7691" width="12.7109375" bestFit="1" customWidth="1"/>
    <col min="7692" max="7693" width="5.7109375" customWidth="1"/>
    <col min="7694" max="7695" width="10.7109375" customWidth="1"/>
    <col min="7696" max="7696" width="6.140625" customWidth="1"/>
    <col min="7697" max="7697" width="8.140625" customWidth="1"/>
    <col min="7698" max="7700" width="4.28515625" customWidth="1"/>
    <col min="7701" max="7701" width="6.28515625" customWidth="1"/>
    <col min="7929" max="7929" width="4.140625" customWidth="1"/>
    <col min="7930" max="7930" width="8" customWidth="1"/>
    <col min="7931" max="7931" width="10.7109375" customWidth="1"/>
    <col min="7932" max="7932" width="8.140625" customWidth="1"/>
    <col min="7933" max="7938" width="8.42578125" customWidth="1"/>
    <col min="7939" max="7939" width="9.42578125" customWidth="1"/>
    <col min="7940" max="7940" width="71.42578125" customWidth="1"/>
    <col min="7941" max="7942" width="8.85546875" customWidth="1"/>
    <col min="7943" max="7943" width="30.7109375" customWidth="1"/>
    <col min="7944" max="7944" width="12.7109375" customWidth="1"/>
    <col min="7945" max="7945" width="11.85546875" customWidth="1"/>
    <col min="7946" max="7946" width="11" bestFit="1" customWidth="1"/>
    <col min="7947" max="7947" width="12.7109375" bestFit="1" customWidth="1"/>
    <col min="7948" max="7949" width="5.7109375" customWidth="1"/>
    <col min="7950" max="7951" width="10.7109375" customWidth="1"/>
    <col min="7952" max="7952" width="6.140625" customWidth="1"/>
    <col min="7953" max="7953" width="8.140625" customWidth="1"/>
    <col min="7954" max="7956" width="4.28515625" customWidth="1"/>
    <col min="7957" max="7957" width="6.28515625" customWidth="1"/>
    <col min="8185" max="8185" width="4.140625" customWidth="1"/>
    <col min="8186" max="8186" width="8" customWidth="1"/>
    <col min="8187" max="8187" width="10.7109375" customWidth="1"/>
    <col min="8188" max="8188" width="8.140625" customWidth="1"/>
    <col min="8189" max="8194" width="8.42578125" customWidth="1"/>
    <col min="8195" max="8195" width="9.42578125" customWidth="1"/>
    <col min="8196" max="8196" width="71.42578125" customWidth="1"/>
    <col min="8197" max="8198" width="8.85546875" customWidth="1"/>
    <col min="8199" max="8199" width="30.7109375" customWidth="1"/>
    <col min="8200" max="8200" width="12.7109375" customWidth="1"/>
    <col min="8201" max="8201" width="11.85546875" customWidth="1"/>
    <col min="8202" max="8202" width="11" bestFit="1" customWidth="1"/>
    <col min="8203" max="8203" width="12.7109375" bestFit="1" customWidth="1"/>
    <col min="8204" max="8205" width="5.7109375" customWidth="1"/>
    <col min="8206" max="8207" width="10.7109375" customWidth="1"/>
    <col min="8208" max="8208" width="6.140625" customWidth="1"/>
    <col min="8209" max="8209" width="8.140625" customWidth="1"/>
    <col min="8210" max="8212" width="4.28515625" customWidth="1"/>
    <col min="8213" max="8213" width="6.28515625" customWidth="1"/>
    <col min="8441" max="8441" width="4.140625" customWidth="1"/>
    <col min="8442" max="8442" width="8" customWidth="1"/>
    <col min="8443" max="8443" width="10.7109375" customWidth="1"/>
    <col min="8444" max="8444" width="8.140625" customWidth="1"/>
    <col min="8445" max="8450" width="8.42578125" customWidth="1"/>
    <col min="8451" max="8451" width="9.42578125" customWidth="1"/>
    <col min="8452" max="8452" width="71.42578125" customWidth="1"/>
    <col min="8453" max="8454" width="8.85546875" customWidth="1"/>
    <col min="8455" max="8455" width="30.7109375" customWidth="1"/>
    <col min="8456" max="8456" width="12.7109375" customWidth="1"/>
    <col min="8457" max="8457" width="11.85546875" customWidth="1"/>
    <col min="8458" max="8458" width="11" bestFit="1" customWidth="1"/>
    <col min="8459" max="8459" width="12.7109375" bestFit="1" customWidth="1"/>
    <col min="8460" max="8461" width="5.7109375" customWidth="1"/>
    <col min="8462" max="8463" width="10.7109375" customWidth="1"/>
    <col min="8464" max="8464" width="6.140625" customWidth="1"/>
    <col min="8465" max="8465" width="8.140625" customWidth="1"/>
    <col min="8466" max="8468" width="4.28515625" customWidth="1"/>
    <col min="8469" max="8469" width="6.28515625" customWidth="1"/>
    <col min="8697" max="8697" width="4.140625" customWidth="1"/>
    <col min="8698" max="8698" width="8" customWidth="1"/>
    <col min="8699" max="8699" width="10.7109375" customWidth="1"/>
    <col min="8700" max="8700" width="8.140625" customWidth="1"/>
    <col min="8701" max="8706" width="8.42578125" customWidth="1"/>
    <col min="8707" max="8707" width="9.42578125" customWidth="1"/>
    <col min="8708" max="8708" width="71.42578125" customWidth="1"/>
    <col min="8709" max="8710" width="8.85546875" customWidth="1"/>
    <col min="8711" max="8711" width="30.7109375" customWidth="1"/>
    <col min="8712" max="8712" width="12.7109375" customWidth="1"/>
    <col min="8713" max="8713" width="11.85546875" customWidth="1"/>
    <col min="8714" max="8714" width="11" bestFit="1" customWidth="1"/>
    <col min="8715" max="8715" width="12.7109375" bestFit="1" customWidth="1"/>
    <col min="8716" max="8717" width="5.7109375" customWidth="1"/>
    <col min="8718" max="8719" width="10.7109375" customWidth="1"/>
    <col min="8720" max="8720" width="6.140625" customWidth="1"/>
    <col min="8721" max="8721" width="8.140625" customWidth="1"/>
    <col min="8722" max="8724" width="4.28515625" customWidth="1"/>
    <col min="8725" max="8725" width="6.28515625" customWidth="1"/>
    <col min="8953" max="8953" width="4.140625" customWidth="1"/>
    <col min="8954" max="8954" width="8" customWidth="1"/>
    <col min="8955" max="8955" width="10.7109375" customWidth="1"/>
    <col min="8956" max="8956" width="8.140625" customWidth="1"/>
    <col min="8957" max="8962" width="8.42578125" customWidth="1"/>
    <col min="8963" max="8963" width="9.42578125" customWidth="1"/>
    <col min="8964" max="8964" width="71.42578125" customWidth="1"/>
    <col min="8965" max="8966" width="8.85546875" customWidth="1"/>
    <col min="8967" max="8967" width="30.7109375" customWidth="1"/>
    <col min="8968" max="8968" width="12.7109375" customWidth="1"/>
    <col min="8969" max="8969" width="11.85546875" customWidth="1"/>
    <col min="8970" max="8970" width="11" bestFit="1" customWidth="1"/>
    <col min="8971" max="8971" width="12.7109375" bestFit="1" customWidth="1"/>
    <col min="8972" max="8973" width="5.7109375" customWidth="1"/>
    <col min="8974" max="8975" width="10.7109375" customWidth="1"/>
    <col min="8976" max="8976" width="6.140625" customWidth="1"/>
    <col min="8977" max="8977" width="8.140625" customWidth="1"/>
    <col min="8978" max="8980" width="4.28515625" customWidth="1"/>
    <col min="8981" max="8981" width="6.28515625" customWidth="1"/>
    <col min="9209" max="9209" width="4.140625" customWidth="1"/>
    <col min="9210" max="9210" width="8" customWidth="1"/>
    <col min="9211" max="9211" width="10.7109375" customWidth="1"/>
    <col min="9212" max="9212" width="8.140625" customWidth="1"/>
    <col min="9213" max="9218" width="8.42578125" customWidth="1"/>
    <col min="9219" max="9219" width="9.42578125" customWidth="1"/>
    <col min="9220" max="9220" width="71.42578125" customWidth="1"/>
    <col min="9221" max="9222" width="8.85546875" customWidth="1"/>
    <col min="9223" max="9223" width="30.7109375" customWidth="1"/>
    <col min="9224" max="9224" width="12.7109375" customWidth="1"/>
    <col min="9225" max="9225" width="11.85546875" customWidth="1"/>
    <col min="9226" max="9226" width="11" bestFit="1" customWidth="1"/>
    <col min="9227" max="9227" width="12.7109375" bestFit="1" customWidth="1"/>
    <col min="9228" max="9229" width="5.7109375" customWidth="1"/>
    <col min="9230" max="9231" width="10.7109375" customWidth="1"/>
    <col min="9232" max="9232" width="6.140625" customWidth="1"/>
    <col min="9233" max="9233" width="8.140625" customWidth="1"/>
    <col min="9234" max="9236" width="4.28515625" customWidth="1"/>
    <col min="9237" max="9237" width="6.28515625" customWidth="1"/>
    <col min="9465" max="9465" width="4.140625" customWidth="1"/>
    <col min="9466" max="9466" width="8" customWidth="1"/>
    <col min="9467" max="9467" width="10.7109375" customWidth="1"/>
    <col min="9468" max="9468" width="8.140625" customWidth="1"/>
    <col min="9469" max="9474" width="8.42578125" customWidth="1"/>
    <col min="9475" max="9475" width="9.42578125" customWidth="1"/>
    <col min="9476" max="9476" width="71.42578125" customWidth="1"/>
    <col min="9477" max="9478" width="8.85546875" customWidth="1"/>
    <col min="9479" max="9479" width="30.7109375" customWidth="1"/>
    <col min="9480" max="9480" width="12.7109375" customWidth="1"/>
    <col min="9481" max="9481" width="11.85546875" customWidth="1"/>
    <col min="9482" max="9482" width="11" bestFit="1" customWidth="1"/>
    <col min="9483" max="9483" width="12.7109375" bestFit="1" customWidth="1"/>
    <col min="9484" max="9485" width="5.7109375" customWidth="1"/>
    <col min="9486" max="9487" width="10.7109375" customWidth="1"/>
    <col min="9488" max="9488" width="6.140625" customWidth="1"/>
    <col min="9489" max="9489" width="8.140625" customWidth="1"/>
    <col min="9490" max="9492" width="4.28515625" customWidth="1"/>
    <col min="9493" max="9493" width="6.28515625" customWidth="1"/>
    <col min="9721" max="9721" width="4.140625" customWidth="1"/>
    <col min="9722" max="9722" width="8" customWidth="1"/>
    <col min="9723" max="9723" width="10.7109375" customWidth="1"/>
    <col min="9724" max="9724" width="8.140625" customWidth="1"/>
    <col min="9725" max="9730" width="8.42578125" customWidth="1"/>
    <col min="9731" max="9731" width="9.42578125" customWidth="1"/>
    <col min="9732" max="9732" width="71.42578125" customWidth="1"/>
    <col min="9733" max="9734" width="8.85546875" customWidth="1"/>
    <col min="9735" max="9735" width="30.7109375" customWidth="1"/>
    <col min="9736" max="9736" width="12.7109375" customWidth="1"/>
    <col min="9737" max="9737" width="11.85546875" customWidth="1"/>
    <col min="9738" max="9738" width="11" bestFit="1" customWidth="1"/>
    <col min="9739" max="9739" width="12.7109375" bestFit="1" customWidth="1"/>
    <col min="9740" max="9741" width="5.7109375" customWidth="1"/>
    <col min="9742" max="9743" width="10.7109375" customWidth="1"/>
    <col min="9744" max="9744" width="6.140625" customWidth="1"/>
    <col min="9745" max="9745" width="8.140625" customWidth="1"/>
    <col min="9746" max="9748" width="4.28515625" customWidth="1"/>
    <col min="9749" max="9749" width="6.28515625" customWidth="1"/>
    <col min="9977" max="9977" width="4.140625" customWidth="1"/>
    <col min="9978" max="9978" width="8" customWidth="1"/>
    <col min="9979" max="9979" width="10.7109375" customWidth="1"/>
    <col min="9980" max="9980" width="8.140625" customWidth="1"/>
    <col min="9981" max="9986" width="8.42578125" customWidth="1"/>
    <col min="9987" max="9987" width="9.42578125" customWidth="1"/>
    <col min="9988" max="9988" width="71.42578125" customWidth="1"/>
    <col min="9989" max="9990" width="8.85546875" customWidth="1"/>
    <col min="9991" max="9991" width="30.7109375" customWidth="1"/>
    <col min="9992" max="9992" width="12.7109375" customWidth="1"/>
    <col min="9993" max="9993" width="11.85546875" customWidth="1"/>
    <col min="9994" max="9994" width="11" bestFit="1" customWidth="1"/>
    <col min="9995" max="9995" width="12.7109375" bestFit="1" customWidth="1"/>
    <col min="9996" max="9997" width="5.7109375" customWidth="1"/>
    <col min="9998" max="9999" width="10.7109375" customWidth="1"/>
    <col min="10000" max="10000" width="6.140625" customWidth="1"/>
    <col min="10001" max="10001" width="8.140625" customWidth="1"/>
    <col min="10002" max="10004" width="4.28515625" customWidth="1"/>
    <col min="10005" max="10005" width="6.28515625" customWidth="1"/>
    <col min="10233" max="10233" width="4.140625" customWidth="1"/>
    <col min="10234" max="10234" width="8" customWidth="1"/>
    <col min="10235" max="10235" width="10.7109375" customWidth="1"/>
    <col min="10236" max="10236" width="8.140625" customWidth="1"/>
    <col min="10237" max="10242" width="8.42578125" customWidth="1"/>
    <col min="10243" max="10243" width="9.42578125" customWidth="1"/>
    <col min="10244" max="10244" width="71.42578125" customWidth="1"/>
    <col min="10245" max="10246" width="8.85546875" customWidth="1"/>
    <col min="10247" max="10247" width="30.7109375" customWidth="1"/>
    <col min="10248" max="10248" width="12.7109375" customWidth="1"/>
    <col min="10249" max="10249" width="11.85546875" customWidth="1"/>
    <col min="10250" max="10250" width="11" bestFit="1" customWidth="1"/>
    <col min="10251" max="10251" width="12.7109375" bestFit="1" customWidth="1"/>
    <col min="10252" max="10253" width="5.7109375" customWidth="1"/>
    <col min="10254" max="10255" width="10.7109375" customWidth="1"/>
    <col min="10256" max="10256" width="6.140625" customWidth="1"/>
    <col min="10257" max="10257" width="8.140625" customWidth="1"/>
    <col min="10258" max="10260" width="4.28515625" customWidth="1"/>
    <col min="10261" max="10261" width="6.28515625" customWidth="1"/>
    <col min="10489" max="10489" width="4.140625" customWidth="1"/>
    <col min="10490" max="10490" width="8" customWidth="1"/>
    <col min="10491" max="10491" width="10.7109375" customWidth="1"/>
    <col min="10492" max="10492" width="8.140625" customWidth="1"/>
    <col min="10493" max="10498" width="8.42578125" customWidth="1"/>
    <col min="10499" max="10499" width="9.42578125" customWidth="1"/>
    <col min="10500" max="10500" width="71.42578125" customWidth="1"/>
    <col min="10501" max="10502" width="8.85546875" customWidth="1"/>
    <col min="10503" max="10503" width="30.7109375" customWidth="1"/>
    <col min="10504" max="10504" width="12.7109375" customWidth="1"/>
    <col min="10505" max="10505" width="11.85546875" customWidth="1"/>
    <col min="10506" max="10506" width="11" bestFit="1" customWidth="1"/>
    <col min="10507" max="10507" width="12.7109375" bestFit="1" customWidth="1"/>
    <col min="10508" max="10509" width="5.7109375" customWidth="1"/>
    <col min="10510" max="10511" width="10.7109375" customWidth="1"/>
    <col min="10512" max="10512" width="6.140625" customWidth="1"/>
    <col min="10513" max="10513" width="8.140625" customWidth="1"/>
    <col min="10514" max="10516" width="4.28515625" customWidth="1"/>
    <col min="10517" max="10517" width="6.28515625" customWidth="1"/>
    <col min="10745" max="10745" width="4.140625" customWidth="1"/>
    <col min="10746" max="10746" width="8" customWidth="1"/>
    <col min="10747" max="10747" width="10.7109375" customWidth="1"/>
    <col min="10748" max="10748" width="8.140625" customWidth="1"/>
    <col min="10749" max="10754" width="8.42578125" customWidth="1"/>
    <col min="10755" max="10755" width="9.42578125" customWidth="1"/>
    <col min="10756" max="10756" width="71.42578125" customWidth="1"/>
    <col min="10757" max="10758" width="8.85546875" customWidth="1"/>
    <col min="10759" max="10759" width="30.7109375" customWidth="1"/>
    <col min="10760" max="10760" width="12.7109375" customWidth="1"/>
    <col min="10761" max="10761" width="11.85546875" customWidth="1"/>
    <col min="10762" max="10762" width="11" bestFit="1" customWidth="1"/>
    <col min="10763" max="10763" width="12.7109375" bestFit="1" customWidth="1"/>
    <col min="10764" max="10765" width="5.7109375" customWidth="1"/>
    <col min="10766" max="10767" width="10.7109375" customWidth="1"/>
    <col min="10768" max="10768" width="6.140625" customWidth="1"/>
    <col min="10769" max="10769" width="8.140625" customWidth="1"/>
    <col min="10770" max="10772" width="4.28515625" customWidth="1"/>
    <col min="10773" max="10773" width="6.28515625" customWidth="1"/>
    <col min="11001" max="11001" width="4.140625" customWidth="1"/>
    <col min="11002" max="11002" width="8" customWidth="1"/>
    <col min="11003" max="11003" width="10.7109375" customWidth="1"/>
    <col min="11004" max="11004" width="8.140625" customWidth="1"/>
    <col min="11005" max="11010" width="8.42578125" customWidth="1"/>
    <col min="11011" max="11011" width="9.42578125" customWidth="1"/>
    <col min="11012" max="11012" width="71.42578125" customWidth="1"/>
    <col min="11013" max="11014" width="8.85546875" customWidth="1"/>
    <col min="11015" max="11015" width="30.7109375" customWidth="1"/>
    <col min="11016" max="11016" width="12.7109375" customWidth="1"/>
    <col min="11017" max="11017" width="11.85546875" customWidth="1"/>
    <col min="11018" max="11018" width="11" bestFit="1" customWidth="1"/>
    <col min="11019" max="11019" width="12.7109375" bestFit="1" customWidth="1"/>
    <col min="11020" max="11021" width="5.7109375" customWidth="1"/>
    <col min="11022" max="11023" width="10.7109375" customWidth="1"/>
    <col min="11024" max="11024" width="6.140625" customWidth="1"/>
    <col min="11025" max="11025" width="8.140625" customWidth="1"/>
    <col min="11026" max="11028" width="4.28515625" customWidth="1"/>
    <col min="11029" max="11029" width="6.28515625" customWidth="1"/>
    <col min="11257" max="11257" width="4.140625" customWidth="1"/>
    <col min="11258" max="11258" width="8" customWidth="1"/>
    <col min="11259" max="11259" width="10.7109375" customWidth="1"/>
    <col min="11260" max="11260" width="8.140625" customWidth="1"/>
    <col min="11261" max="11266" width="8.42578125" customWidth="1"/>
    <col min="11267" max="11267" width="9.42578125" customWidth="1"/>
    <col min="11268" max="11268" width="71.42578125" customWidth="1"/>
    <col min="11269" max="11270" width="8.85546875" customWidth="1"/>
    <col min="11271" max="11271" width="30.7109375" customWidth="1"/>
    <col min="11272" max="11272" width="12.7109375" customWidth="1"/>
    <col min="11273" max="11273" width="11.85546875" customWidth="1"/>
    <col min="11274" max="11274" width="11" bestFit="1" customWidth="1"/>
    <col min="11275" max="11275" width="12.7109375" bestFit="1" customWidth="1"/>
    <col min="11276" max="11277" width="5.7109375" customWidth="1"/>
    <col min="11278" max="11279" width="10.7109375" customWidth="1"/>
    <col min="11280" max="11280" width="6.140625" customWidth="1"/>
    <col min="11281" max="11281" width="8.140625" customWidth="1"/>
    <col min="11282" max="11284" width="4.28515625" customWidth="1"/>
    <col min="11285" max="11285" width="6.28515625" customWidth="1"/>
    <col min="11513" max="11513" width="4.140625" customWidth="1"/>
    <col min="11514" max="11514" width="8" customWidth="1"/>
    <col min="11515" max="11515" width="10.7109375" customWidth="1"/>
    <col min="11516" max="11516" width="8.140625" customWidth="1"/>
    <col min="11517" max="11522" width="8.42578125" customWidth="1"/>
    <col min="11523" max="11523" width="9.42578125" customWidth="1"/>
    <col min="11524" max="11524" width="71.42578125" customWidth="1"/>
    <col min="11525" max="11526" width="8.85546875" customWidth="1"/>
    <col min="11527" max="11527" width="30.7109375" customWidth="1"/>
    <col min="11528" max="11528" width="12.7109375" customWidth="1"/>
    <col min="11529" max="11529" width="11.85546875" customWidth="1"/>
    <col min="11530" max="11530" width="11" bestFit="1" customWidth="1"/>
    <col min="11531" max="11531" width="12.7109375" bestFit="1" customWidth="1"/>
    <col min="11532" max="11533" width="5.7109375" customWidth="1"/>
    <col min="11534" max="11535" width="10.7109375" customWidth="1"/>
    <col min="11536" max="11536" width="6.140625" customWidth="1"/>
    <col min="11537" max="11537" width="8.140625" customWidth="1"/>
    <col min="11538" max="11540" width="4.28515625" customWidth="1"/>
    <col min="11541" max="11541" width="6.28515625" customWidth="1"/>
    <col min="11769" max="11769" width="4.140625" customWidth="1"/>
    <col min="11770" max="11770" width="8" customWidth="1"/>
    <col min="11771" max="11771" width="10.7109375" customWidth="1"/>
    <col min="11772" max="11772" width="8.140625" customWidth="1"/>
    <col min="11773" max="11778" width="8.42578125" customWidth="1"/>
    <col min="11779" max="11779" width="9.42578125" customWidth="1"/>
    <col min="11780" max="11780" width="71.42578125" customWidth="1"/>
    <col min="11781" max="11782" width="8.85546875" customWidth="1"/>
    <col min="11783" max="11783" width="30.7109375" customWidth="1"/>
    <col min="11784" max="11784" width="12.7109375" customWidth="1"/>
    <col min="11785" max="11785" width="11.85546875" customWidth="1"/>
    <col min="11786" max="11786" width="11" bestFit="1" customWidth="1"/>
    <col min="11787" max="11787" width="12.7109375" bestFit="1" customWidth="1"/>
    <col min="11788" max="11789" width="5.7109375" customWidth="1"/>
    <col min="11790" max="11791" width="10.7109375" customWidth="1"/>
    <col min="11792" max="11792" width="6.140625" customWidth="1"/>
    <col min="11793" max="11793" width="8.140625" customWidth="1"/>
    <col min="11794" max="11796" width="4.28515625" customWidth="1"/>
    <col min="11797" max="11797" width="6.28515625" customWidth="1"/>
    <col min="12025" max="12025" width="4.140625" customWidth="1"/>
    <col min="12026" max="12026" width="8" customWidth="1"/>
    <col min="12027" max="12027" width="10.7109375" customWidth="1"/>
    <col min="12028" max="12028" width="8.140625" customWidth="1"/>
    <col min="12029" max="12034" width="8.42578125" customWidth="1"/>
    <col min="12035" max="12035" width="9.42578125" customWidth="1"/>
    <col min="12036" max="12036" width="71.42578125" customWidth="1"/>
    <col min="12037" max="12038" width="8.85546875" customWidth="1"/>
    <col min="12039" max="12039" width="30.7109375" customWidth="1"/>
    <col min="12040" max="12040" width="12.7109375" customWidth="1"/>
    <col min="12041" max="12041" width="11.85546875" customWidth="1"/>
    <col min="12042" max="12042" width="11" bestFit="1" customWidth="1"/>
    <col min="12043" max="12043" width="12.7109375" bestFit="1" customWidth="1"/>
    <col min="12044" max="12045" width="5.7109375" customWidth="1"/>
    <col min="12046" max="12047" width="10.7109375" customWidth="1"/>
    <col min="12048" max="12048" width="6.140625" customWidth="1"/>
    <col min="12049" max="12049" width="8.140625" customWidth="1"/>
    <col min="12050" max="12052" width="4.28515625" customWidth="1"/>
    <col min="12053" max="12053" width="6.28515625" customWidth="1"/>
    <col min="12281" max="12281" width="4.140625" customWidth="1"/>
    <col min="12282" max="12282" width="8" customWidth="1"/>
    <col min="12283" max="12283" width="10.7109375" customWidth="1"/>
    <col min="12284" max="12284" width="8.140625" customWidth="1"/>
    <col min="12285" max="12290" width="8.42578125" customWidth="1"/>
    <col min="12291" max="12291" width="9.42578125" customWidth="1"/>
    <col min="12292" max="12292" width="71.42578125" customWidth="1"/>
    <col min="12293" max="12294" width="8.85546875" customWidth="1"/>
    <col min="12295" max="12295" width="30.7109375" customWidth="1"/>
    <col min="12296" max="12296" width="12.7109375" customWidth="1"/>
    <col min="12297" max="12297" width="11.85546875" customWidth="1"/>
    <col min="12298" max="12298" width="11" bestFit="1" customWidth="1"/>
    <col min="12299" max="12299" width="12.7109375" bestFit="1" customWidth="1"/>
    <col min="12300" max="12301" width="5.7109375" customWidth="1"/>
    <col min="12302" max="12303" width="10.7109375" customWidth="1"/>
    <col min="12304" max="12304" width="6.140625" customWidth="1"/>
    <col min="12305" max="12305" width="8.140625" customWidth="1"/>
    <col min="12306" max="12308" width="4.28515625" customWidth="1"/>
    <col min="12309" max="12309" width="6.28515625" customWidth="1"/>
    <col min="12537" max="12537" width="4.140625" customWidth="1"/>
    <col min="12538" max="12538" width="8" customWidth="1"/>
    <col min="12539" max="12539" width="10.7109375" customWidth="1"/>
    <col min="12540" max="12540" width="8.140625" customWidth="1"/>
    <col min="12541" max="12546" width="8.42578125" customWidth="1"/>
    <col min="12547" max="12547" width="9.42578125" customWidth="1"/>
    <col min="12548" max="12548" width="71.42578125" customWidth="1"/>
    <col min="12549" max="12550" width="8.85546875" customWidth="1"/>
    <col min="12551" max="12551" width="30.7109375" customWidth="1"/>
    <col min="12552" max="12552" width="12.7109375" customWidth="1"/>
    <col min="12553" max="12553" width="11.85546875" customWidth="1"/>
    <col min="12554" max="12554" width="11" bestFit="1" customWidth="1"/>
    <col min="12555" max="12555" width="12.7109375" bestFit="1" customWidth="1"/>
    <col min="12556" max="12557" width="5.7109375" customWidth="1"/>
    <col min="12558" max="12559" width="10.7109375" customWidth="1"/>
    <col min="12560" max="12560" width="6.140625" customWidth="1"/>
    <col min="12561" max="12561" width="8.140625" customWidth="1"/>
    <col min="12562" max="12564" width="4.28515625" customWidth="1"/>
    <col min="12565" max="12565" width="6.28515625" customWidth="1"/>
    <col min="12793" max="12793" width="4.140625" customWidth="1"/>
    <col min="12794" max="12794" width="8" customWidth="1"/>
    <col min="12795" max="12795" width="10.7109375" customWidth="1"/>
    <col min="12796" max="12796" width="8.140625" customWidth="1"/>
    <col min="12797" max="12802" width="8.42578125" customWidth="1"/>
    <col min="12803" max="12803" width="9.42578125" customWidth="1"/>
    <col min="12804" max="12804" width="71.42578125" customWidth="1"/>
    <col min="12805" max="12806" width="8.85546875" customWidth="1"/>
    <col min="12807" max="12807" width="30.7109375" customWidth="1"/>
    <col min="12808" max="12808" width="12.7109375" customWidth="1"/>
    <col min="12809" max="12809" width="11.85546875" customWidth="1"/>
    <col min="12810" max="12810" width="11" bestFit="1" customWidth="1"/>
    <col min="12811" max="12811" width="12.7109375" bestFit="1" customWidth="1"/>
    <col min="12812" max="12813" width="5.7109375" customWidth="1"/>
    <col min="12814" max="12815" width="10.7109375" customWidth="1"/>
    <col min="12816" max="12816" width="6.140625" customWidth="1"/>
    <col min="12817" max="12817" width="8.140625" customWidth="1"/>
    <col min="12818" max="12820" width="4.28515625" customWidth="1"/>
    <col min="12821" max="12821" width="6.28515625" customWidth="1"/>
    <col min="13049" max="13049" width="4.140625" customWidth="1"/>
    <col min="13050" max="13050" width="8" customWidth="1"/>
    <col min="13051" max="13051" width="10.7109375" customWidth="1"/>
    <col min="13052" max="13052" width="8.140625" customWidth="1"/>
    <col min="13053" max="13058" width="8.42578125" customWidth="1"/>
    <col min="13059" max="13059" width="9.42578125" customWidth="1"/>
    <col min="13060" max="13060" width="71.42578125" customWidth="1"/>
    <col min="13061" max="13062" width="8.85546875" customWidth="1"/>
    <col min="13063" max="13063" width="30.7109375" customWidth="1"/>
    <col min="13064" max="13064" width="12.7109375" customWidth="1"/>
    <col min="13065" max="13065" width="11.85546875" customWidth="1"/>
    <col min="13066" max="13066" width="11" bestFit="1" customWidth="1"/>
    <col min="13067" max="13067" width="12.7109375" bestFit="1" customWidth="1"/>
    <col min="13068" max="13069" width="5.7109375" customWidth="1"/>
    <col min="13070" max="13071" width="10.7109375" customWidth="1"/>
    <col min="13072" max="13072" width="6.140625" customWidth="1"/>
    <col min="13073" max="13073" width="8.140625" customWidth="1"/>
    <col min="13074" max="13076" width="4.28515625" customWidth="1"/>
    <col min="13077" max="13077" width="6.28515625" customWidth="1"/>
    <col min="13305" max="13305" width="4.140625" customWidth="1"/>
    <col min="13306" max="13306" width="8" customWidth="1"/>
    <col min="13307" max="13307" width="10.7109375" customWidth="1"/>
    <col min="13308" max="13308" width="8.140625" customWidth="1"/>
    <col min="13309" max="13314" width="8.42578125" customWidth="1"/>
    <col min="13315" max="13315" width="9.42578125" customWidth="1"/>
    <col min="13316" max="13316" width="71.42578125" customWidth="1"/>
    <col min="13317" max="13318" width="8.85546875" customWidth="1"/>
    <col min="13319" max="13319" width="30.7109375" customWidth="1"/>
    <col min="13320" max="13320" width="12.7109375" customWidth="1"/>
    <col min="13321" max="13321" width="11.85546875" customWidth="1"/>
    <col min="13322" max="13322" width="11" bestFit="1" customWidth="1"/>
    <col min="13323" max="13323" width="12.7109375" bestFit="1" customWidth="1"/>
    <col min="13324" max="13325" width="5.7109375" customWidth="1"/>
    <col min="13326" max="13327" width="10.7109375" customWidth="1"/>
    <col min="13328" max="13328" width="6.140625" customWidth="1"/>
    <col min="13329" max="13329" width="8.140625" customWidth="1"/>
    <col min="13330" max="13332" width="4.28515625" customWidth="1"/>
    <col min="13333" max="13333" width="6.28515625" customWidth="1"/>
    <col min="13561" max="13561" width="4.140625" customWidth="1"/>
    <col min="13562" max="13562" width="8" customWidth="1"/>
    <col min="13563" max="13563" width="10.7109375" customWidth="1"/>
    <col min="13564" max="13564" width="8.140625" customWidth="1"/>
    <col min="13565" max="13570" width="8.42578125" customWidth="1"/>
    <col min="13571" max="13571" width="9.42578125" customWidth="1"/>
    <col min="13572" max="13572" width="71.42578125" customWidth="1"/>
    <col min="13573" max="13574" width="8.85546875" customWidth="1"/>
    <col min="13575" max="13575" width="30.7109375" customWidth="1"/>
    <col min="13576" max="13576" width="12.7109375" customWidth="1"/>
    <col min="13577" max="13577" width="11.85546875" customWidth="1"/>
    <col min="13578" max="13578" width="11" bestFit="1" customWidth="1"/>
    <col min="13579" max="13579" width="12.7109375" bestFit="1" customWidth="1"/>
    <col min="13580" max="13581" width="5.7109375" customWidth="1"/>
    <col min="13582" max="13583" width="10.7109375" customWidth="1"/>
    <col min="13584" max="13584" width="6.140625" customWidth="1"/>
    <col min="13585" max="13585" width="8.140625" customWidth="1"/>
    <col min="13586" max="13588" width="4.28515625" customWidth="1"/>
    <col min="13589" max="13589" width="6.28515625" customWidth="1"/>
    <col min="13817" max="13817" width="4.140625" customWidth="1"/>
    <col min="13818" max="13818" width="8" customWidth="1"/>
    <col min="13819" max="13819" width="10.7109375" customWidth="1"/>
    <col min="13820" max="13820" width="8.140625" customWidth="1"/>
    <col min="13821" max="13826" width="8.42578125" customWidth="1"/>
    <col min="13827" max="13827" width="9.42578125" customWidth="1"/>
    <col min="13828" max="13828" width="71.42578125" customWidth="1"/>
    <col min="13829" max="13830" width="8.85546875" customWidth="1"/>
    <col min="13831" max="13831" width="30.7109375" customWidth="1"/>
    <col min="13832" max="13832" width="12.7109375" customWidth="1"/>
    <col min="13833" max="13833" width="11.85546875" customWidth="1"/>
    <col min="13834" max="13834" width="11" bestFit="1" customWidth="1"/>
    <col min="13835" max="13835" width="12.7109375" bestFit="1" customWidth="1"/>
    <col min="13836" max="13837" width="5.7109375" customWidth="1"/>
    <col min="13838" max="13839" width="10.7109375" customWidth="1"/>
    <col min="13840" max="13840" width="6.140625" customWidth="1"/>
    <col min="13841" max="13841" width="8.140625" customWidth="1"/>
    <col min="13842" max="13844" width="4.28515625" customWidth="1"/>
    <col min="13845" max="13845" width="6.28515625" customWidth="1"/>
    <col min="14073" max="14073" width="4.140625" customWidth="1"/>
    <col min="14074" max="14074" width="8" customWidth="1"/>
    <col min="14075" max="14075" width="10.7109375" customWidth="1"/>
    <col min="14076" max="14076" width="8.140625" customWidth="1"/>
    <col min="14077" max="14082" width="8.42578125" customWidth="1"/>
    <col min="14083" max="14083" width="9.42578125" customWidth="1"/>
    <col min="14084" max="14084" width="71.42578125" customWidth="1"/>
    <col min="14085" max="14086" width="8.85546875" customWidth="1"/>
    <col min="14087" max="14087" width="30.7109375" customWidth="1"/>
    <col min="14088" max="14088" width="12.7109375" customWidth="1"/>
    <col min="14089" max="14089" width="11.85546875" customWidth="1"/>
    <col min="14090" max="14090" width="11" bestFit="1" customWidth="1"/>
    <col min="14091" max="14091" width="12.7109375" bestFit="1" customWidth="1"/>
    <col min="14092" max="14093" width="5.7109375" customWidth="1"/>
    <col min="14094" max="14095" width="10.7109375" customWidth="1"/>
    <col min="14096" max="14096" width="6.140625" customWidth="1"/>
    <col min="14097" max="14097" width="8.140625" customWidth="1"/>
    <col min="14098" max="14100" width="4.28515625" customWidth="1"/>
    <col min="14101" max="14101" width="6.28515625" customWidth="1"/>
    <col min="14329" max="14329" width="4.140625" customWidth="1"/>
    <col min="14330" max="14330" width="8" customWidth="1"/>
    <col min="14331" max="14331" width="10.7109375" customWidth="1"/>
    <col min="14332" max="14332" width="8.140625" customWidth="1"/>
    <col min="14333" max="14338" width="8.42578125" customWidth="1"/>
    <col min="14339" max="14339" width="9.42578125" customWidth="1"/>
    <col min="14340" max="14340" width="71.42578125" customWidth="1"/>
    <col min="14341" max="14342" width="8.85546875" customWidth="1"/>
    <col min="14343" max="14343" width="30.7109375" customWidth="1"/>
    <col min="14344" max="14344" width="12.7109375" customWidth="1"/>
    <col min="14345" max="14345" width="11.85546875" customWidth="1"/>
    <col min="14346" max="14346" width="11" bestFit="1" customWidth="1"/>
    <col min="14347" max="14347" width="12.7109375" bestFit="1" customWidth="1"/>
    <col min="14348" max="14349" width="5.7109375" customWidth="1"/>
    <col min="14350" max="14351" width="10.7109375" customWidth="1"/>
    <col min="14352" max="14352" width="6.140625" customWidth="1"/>
    <col min="14353" max="14353" width="8.140625" customWidth="1"/>
    <col min="14354" max="14356" width="4.28515625" customWidth="1"/>
    <col min="14357" max="14357" width="6.28515625" customWidth="1"/>
    <col min="14585" max="14585" width="4.140625" customWidth="1"/>
    <col min="14586" max="14586" width="8" customWidth="1"/>
    <col min="14587" max="14587" width="10.7109375" customWidth="1"/>
    <col min="14588" max="14588" width="8.140625" customWidth="1"/>
    <col min="14589" max="14594" width="8.42578125" customWidth="1"/>
    <col min="14595" max="14595" width="9.42578125" customWidth="1"/>
    <col min="14596" max="14596" width="71.42578125" customWidth="1"/>
    <col min="14597" max="14598" width="8.85546875" customWidth="1"/>
    <col min="14599" max="14599" width="30.7109375" customWidth="1"/>
    <col min="14600" max="14600" width="12.7109375" customWidth="1"/>
    <col min="14601" max="14601" width="11.85546875" customWidth="1"/>
    <col min="14602" max="14602" width="11" bestFit="1" customWidth="1"/>
    <col min="14603" max="14603" width="12.7109375" bestFit="1" customWidth="1"/>
    <col min="14604" max="14605" width="5.7109375" customWidth="1"/>
    <col min="14606" max="14607" width="10.7109375" customWidth="1"/>
    <col min="14608" max="14608" width="6.140625" customWidth="1"/>
    <col min="14609" max="14609" width="8.140625" customWidth="1"/>
    <col min="14610" max="14612" width="4.28515625" customWidth="1"/>
    <col min="14613" max="14613" width="6.28515625" customWidth="1"/>
    <col min="14841" max="14841" width="4.140625" customWidth="1"/>
    <col min="14842" max="14842" width="8" customWidth="1"/>
    <col min="14843" max="14843" width="10.7109375" customWidth="1"/>
    <col min="14844" max="14844" width="8.140625" customWidth="1"/>
    <col min="14845" max="14850" width="8.42578125" customWidth="1"/>
    <col min="14851" max="14851" width="9.42578125" customWidth="1"/>
    <col min="14852" max="14852" width="71.42578125" customWidth="1"/>
    <col min="14853" max="14854" width="8.85546875" customWidth="1"/>
    <col min="14855" max="14855" width="30.7109375" customWidth="1"/>
    <col min="14856" max="14856" width="12.7109375" customWidth="1"/>
    <col min="14857" max="14857" width="11.85546875" customWidth="1"/>
    <col min="14858" max="14858" width="11" bestFit="1" customWidth="1"/>
    <col min="14859" max="14859" width="12.7109375" bestFit="1" customWidth="1"/>
    <col min="14860" max="14861" width="5.7109375" customWidth="1"/>
    <col min="14862" max="14863" width="10.7109375" customWidth="1"/>
    <col min="14864" max="14864" width="6.140625" customWidth="1"/>
    <col min="14865" max="14865" width="8.140625" customWidth="1"/>
    <col min="14866" max="14868" width="4.28515625" customWidth="1"/>
    <col min="14869" max="14869" width="6.28515625" customWidth="1"/>
    <col min="15097" max="15097" width="4.140625" customWidth="1"/>
    <col min="15098" max="15098" width="8" customWidth="1"/>
    <col min="15099" max="15099" width="10.7109375" customWidth="1"/>
    <col min="15100" max="15100" width="8.140625" customWidth="1"/>
    <col min="15101" max="15106" width="8.42578125" customWidth="1"/>
    <col min="15107" max="15107" width="9.42578125" customWidth="1"/>
    <col min="15108" max="15108" width="71.42578125" customWidth="1"/>
    <col min="15109" max="15110" width="8.85546875" customWidth="1"/>
    <col min="15111" max="15111" width="30.7109375" customWidth="1"/>
    <col min="15112" max="15112" width="12.7109375" customWidth="1"/>
    <col min="15113" max="15113" width="11.85546875" customWidth="1"/>
    <col min="15114" max="15114" width="11" bestFit="1" customWidth="1"/>
    <col min="15115" max="15115" width="12.7109375" bestFit="1" customWidth="1"/>
    <col min="15116" max="15117" width="5.7109375" customWidth="1"/>
    <col min="15118" max="15119" width="10.7109375" customWidth="1"/>
    <col min="15120" max="15120" width="6.140625" customWidth="1"/>
    <col min="15121" max="15121" width="8.140625" customWidth="1"/>
    <col min="15122" max="15124" width="4.28515625" customWidth="1"/>
    <col min="15125" max="15125" width="6.28515625" customWidth="1"/>
    <col min="15353" max="15353" width="4.140625" customWidth="1"/>
    <col min="15354" max="15354" width="8" customWidth="1"/>
    <col min="15355" max="15355" width="10.7109375" customWidth="1"/>
    <col min="15356" max="15356" width="8.140625" customWidth="1"/>
    <col min="15357" max="15362" width="8.42578125" customWidth="1"/>
    <col min="15363" max="15363" width="9.42578125" customWidth="1"/>
    <col min="15364" max="15364" width="71.42578125" customWidth="1"/>
    <col min="15365" max="15366" width="8.85546875" customWidth="1"/>
    <col min="15367" max="15367" width="30.7109375" customWidth="1"/>
    <col min="15368" max="15368" width="12.7109375" customWidth="1"/>
    <col min="15369" max="15369" width="11.85546875" customWidth="1"/>
    <col min="15370" max="15370" width="11" bestFit="1" customWidth="1"/>
    <col min="15371" max="15371" width="12.7109375" bestFit="1" customWidth="1"/>
    <col min="15372" max="15373" width="5.7109375" customWidth="1"/>
    <col min="15374" max="15375" width="10.7109375" customWidth="1"/>
    <col min="15376" max="15376" width="6.140625" customWidth="1"/>
    <col min="15377" max="15377" width="8.140625" customWidth="1"/>
    <col min="15378" max="15380" width="4.28515625" customWidth="1"/>
    <col min="15381" max="15381" width="6.28515625" customWidth="1"/>
    <col min="15609" max="15609" width="4.140625" customWidth="1"/>
    <col min="15610" max="15610" width="8" customWidth="1"/>
    <col min="15611" max="15611" width="10.7109375" customWidth="1"/>
    <col min="15612" max="15612" width="8.140625" customWidth="1"/>
    <col min="15613" max="15618" width="8.42578125" customWidth="1"/>
    <col min="15619" max="15619" width="9.42578125" customWidth="1"/>
    <col min="15620" max="15620" width="71.42578125" customWidth="1"/>
    <col min="15621" max="15622" width="8.85546875" customWidth="1"/>
    <col min="15623" max="15623" width="30.7109375" customWidth="1"/>
    <col min="15624" max="15624" width="12.7109375" customWidth="1"/>
    <col min="15625" max="15625" width="11.85546875" customWidth="1"/>
    <col min="15626" max="15626" width="11" bestFit="1" customWidth="1"/>
    <col min="15627" max="15627" width="12.7109375" bestFit="1" customWidth="1"/>
    <col min="15628" max="15629" width="5.7109375" customWidth="1"/>
    <col min="15630" max="15631" width="10.7109375" customWidth="1"/>
    <col min="15632" max="15632" width="6.140625" customWidth="1"/>
    <col min="15633" max="15633" width="8.140625" customWidth="1"/>
    <col min="15634" max="15636" width="4.28515625" customWidth="1"/>
    <col min="15637" max="15637" width="6.28515625" customWidth="1"/>
    <col min="15865" max="15865" width="4.140625" customWidth="1"/>
    <col min="15866" max="15866" width="8" customWidth="1"/>
    <col min="15867" max="15867" width="10.7109375" customWidth="1"/>
    <col min="15868" max="15868" width="8.140625" customWidth="1"/>
    <col min="15869" max="15874" width="8.42578125" customWidth="1"/>
    <col min="15875" max="15875" width="9.42578125" customWidth="1"/>
    <col min="15876" max="15876" width="71.42578125" customWidth="1"/>
    <col min="15877" max="15878" width="8.85546875" customWidth="1"/>
    <col min="15879" max="15879" width="30.7109375" customWidth="1"/>
    <col min="15880" max="15880" width="12.7109375" customWidth="1"/>
    <col min="15881" max="15881" width="11.85546875" customWidth="1"/>
    <col min="15882" max="15882" width="11" bestFit="1" customWidth="1"/>
    <col min="15883" max="15883" width="12.7109375" bestFit="1" customWidth="1"/>
    <col min="15884" max="15885" width="5.7109375" customWidth="1"/>
    <col min="15886" max="15887" width="10.7109375" customWidth="1"/>
    <col min="15888" max="15888" width="6.140625" customWidth="1"/>
    <col min="15889" max="15889" width="8.140625" customWidth="1"/>
    <col min="15890" max="15892" width="4.28515625" customWidth="1"/>
    <col min="15893" max="15893" width="6.28515625" customWidth="1"/>
    <col min="16121" max="16121" width="4.140625" customWidth="1"/>
    <col min="16122" max="16122" width="8" customWidth="1"/>
    <col min="16123" max="16123" width="10.7109375" customWidth="1"/>
    <col min="16124" max="16124" width="8.140625" customWidth="1"/>
    <col min="16125" max="16130" width="8.42578125" customWidth="1"/>
    <col min="16131" max="16131" width="9.42578125" customWidth="1"/>
    <col min="16132" max="16132" width="71.42578125" customWidth="1"/>
    <col min="16133" max="16134" width="8.85546875" customWidth="1"/>
    <col min="16135" max="16135" width="30.7109375" customWidth="1"/>
    <col min="16136" max="16136" width="12.7109375" customWidth="1"/>
    <col min="16137" max="16137" width="11.85546875" customWidth="1"/>
    <col min="16138" max="16138" width="11" bestFit="1" customWidth="1"/>
    <col min="16139" max="16139" width="12.7109375" bestFit="1" customWidth="1"/>
    <col min="16140" max="16141" width="5.7109375" customWidth="1"/>
    <col min="16142" max="16143" width="10.7109375" customWidth="1"/>
    <col min="16144" max="16144" width="6.140625" customWidth="1"/>
    <col min="16145" max="16145" width="8.140625" customWidth="1"/>
    <col min="16146" max="16148" width="4.28515625" customWidth="1"/>
    <col min="16149" max="16149" width="6.28515625" customWidth="1"/>
  </cols>
  <sheetData>
    <row r="1" spans="1:26" s="2" customFormat="1" ht="4.5" customHeight="1" thickBot="1" x14ac:dyDescent="0.3">
      <c r="A1" s="1"/>
      <c r="B1" s="1"/>
      <c r="H1" s="11"/>
      <c r="I1" s="11"/>
      <c r="L1" s="3"/>
      <c r="M1" s="4"/>
      <c r="N1" s="4"/>
      <c r="O1" s="4"/>
    </row>
    <row r="2" spans="1:26" s="2" customFormat="1" ht="13.5" thickBot="1" x14ac:dyDescent="0.3">
      <c r="A2" s="1"/>
      <c r="B2" s="1"/>
      <c r="C2" s="37">
        <v>1</v>
      </c>
      <c r="D2" s="38">
        <v>2</v>
      </c>
      <c r="E2" s="39">
        <v>3</v>
      </c>
      <c r="F2" s="40">
        <v>4</v>
      </c>
      <c r="G2" s="39">
        <v>5</v>
      </c>
      <c r="H2" s="120">
        <v>6</v>
      </c>
      <c r="I2" s="121"/>
      <c r="J2" s="122">
        <v>7</v>
      </c>
      <c r="K2" s="123"/>
      <c r="L2" s="41">
        <v>8</v>
      </c>
      <c r="M2" s="42">
        <v>9</v>
      </c>
      <c r="N2" s="42">
        <v>10</v>
      </c>
      <c r="O2" s="42">
        <v>11</v>
      </c>
      <c r="P2" s="43">
        <v>12</v>
      </c>
      <c r="Q2" s="44">
        <v>14</v>
      </c>
      <c r="R2" s="45">
        <v>15</v>
      </c>
      <c r="S2" s="46">
        <v>16</v>
      </c>
      <c r="T2" s="47">
        <v>17</v>
      </c>
      <c r="U2" s="47">
        <v>18</v>
      </c>
      <c r="V2" s="137">
        <v>19</v>
      </c>
      <c r="W2" s="138"/>
      <c r="X2" s="138"/>
      <c r="Y2" s="139"/>
      <c r="Z2" s="48">
        <v>20</v>
      </c>
    </row>
    <row r="3" spans="1:26" s="2" customFormat="1" ht="13.5" customHeight="1" thickBot="1" x14ac:dyDescent="0.3">
      <c r="A3" s="1"/>
      <c r="B3" s="1"/>
      <c r="C3" s="128" t="s">
        <v>0</v>
      </c>
      <c r="D3" s="128" t="s">
        <v>23</v>
      </c>
      <c r="E3" s="128" t="s">
        <v>1</v>
      </c>
      <c r="F3" s="128" t="s">
        <v>2</v>
      </c>
      <c r="G3" s="128" t="s">
        <v>3</v>
      </c>
      <c r="H3" s="128" t="s">
        <v>4</v>
      </c>
      <c r="I3" s="128"/>
      <c r="J3" s="136" t="s">
        <v>5</v>
      </c>
      <c r="K3" s="136"/>
      <c r="L3" s="140" t="s">
        <v>6</v>
      </c>
      <c r="M3" s="124" t="s">
        <v>7</v>
      </c>
      <c r="N3" s="124" t="s">
        <v>8</v>
      </c>
      <c r="O3" s="124" t="s">
        <v>9</v>
      </c>
      <c r="P3" s="131" t="s">
        <v>24</v>
      </c>
      <c r="Q3" s="134" t="s">
        <v>27</v>
      </c>
      <c r="R3" s="126" t="s">
        <v>26</v>
      </c>
      <c r="S3" s="126" t="s">
        <v>25</v>
      </c>
      <c r="T3" s="127" t="s">
        <v>10</v>
      </c>
      <c r="U3" s="49" t="s">
        <v>11</v>
      </c>
      <c r="V3" s="129" t="s">
        <v>22</v>
      </c>
      <c r="W3" s="129" t="s">
        <v>12</v>
      </c>
      <c r="X3" s="129" t="s">
        <v>13</v>
      </c>
      <c r="Y3" s="129" t="s">
        <v>14</v>
      </c>
      <c r="Z3" s="129" t="s">
        <v>15</v>
      </c>
    </row>
    <row r="4" spans="1:26" s="2" customFormat="1" ht="15.75" customHeight="1" x14ac:dyDescent="0.25">
      <c r="A4" s="1"/>
      <c r="B4" s="1"/>
      <c r="C4" s="128"/>
      <c r="D4" s="128"/>
      <c r="E4" s="128"/>
      <c r="F4" s="128"/>
      <c r="G4" s="128"/>
      <c r="H4" s="50" t="s">
        <v>16</v>
      </c>
      <c r="I4" s="50" t="s">
        <v>17</v>
      </c>
      <c r="J4" s="51" t="s">
        <v>20</v>
      </c>
      <c r="K4" s="51" t="s">
        <v>21</v>
      </c>
      <c r="L4" s="141"/>
      <c r="M4" s="125"/>
      <c r="N4" s="125"/>
      <c r="O4" s="125"/>
      <c r="P4" s="132"/>
      <c r="Q4" s="135"/>
      <c r="R4" s="127"/>
      <c r="S4" s="127"/>
      <c r="T4" s="133"/>
      <c r="U4" s="52" t="s">
        <v>18</v>
      </c>
      <c r="V4" s="130"/>
      <c r="W4" s="130"/>
      <c r="X4" s="130"/>
      <c r="Y4" s="130"/>
      <c r="Z4" s="130"/>
    </row>
    <row r="5" spans="1:26" s="2" customFormat="1" ht="13.5" customHeight="1" x14ac:dyDescent="0.25">
      <c r="A5" s="1"/>
      <c r="B5" s="1"/>
      <c r="C5" s="57">
        <v>2</v>
      </c>
      <c r="D5" s="57" t="s">
        <v>204</v>
      </c>
      <c r="E5" s="57">
        <v>16</v>
      </c>
      <c r="F5" s="58" t="s">
        <v>28</v>
      </c>
      <c r="G5" s="20" t="s">
        <v>34</v>
      </c>
      <c r="H5" s="63" t="s">
        <v>300</v>
      </c>
      <c r="I5" s="64" t="s">
        <v>301</v>
      </c>
      <c r="J5" s="59"/>
      <c r="K5" s="7" t="s">
        <v>120</v>
      </c>
      <c r="L5" s="65">
        <v>0</v>
      </c>
      <c r="M5" s="54"/>
      <c r="N5" s="54">
        <v>0</v>
      </c>
      <c r="O5" s="54">
        <f t="shared" ref="O5:O52" si="0">L5+M5+N5</f>
        <v>0</v>
      </c>
      <c r="P5" s="53">
        <v>0</v>
      </c>
      <c r="Q5" s="56">
        <v>42461</v>
      </c>
      <c r="R5" s="56">
        <v>42466</v>
      </c>
      <c r="S5" s="56">
        <v>42556</v>
      </c>
      <c r="T5" s="60">
        <v>3</v>
      </c>
      <c r="U5" s="61"/>
      <c r="V5" s="60"/>
      <c r="W5" s="58"/>
      <c r="X5" s="58" t="s">
        <v>302</v>
      </c>
      <c r="Y5" s="58"/>
      <c r="Z5" s="62">
        <v>1</v>
      </c>
    </row>
    <row r="6" spans="1:26" s="2" customFormat="1" ht="13.5" customHeight="1" x14ac:dyDescent="0.25">
      <c r="A6" s="1"/>
      <c r="B6" s="1"/>
      <c r="C6" s="57">
        <v>3</v>
      </c>
      <c r="D6" s="57" t="s">
        <v>203</v>
      </c>
      <c r="E6" s="57">
        <v>4</v>
      </c>
      <c r="F6" s="58" t="s">
        <v>29</v>
      </c>
      <c r="G6" s="20" t="s">
        <v>35</v>
      </c>
      <c r="H6" s="64" t="s">
        <v>304</v>
      </c>
      <c r="I6" s="64" t="s">
        <v>303</v>
      </c>
      <c r="J6" s="58">
        <v>830073167</v>
      </c>
      <c r="K6" s="7" t="s">
        <v>121</v>
      </c>
      <c r="L6" s="53">
        <v>77950000</v>
      </c>
      <c r="M6" s="54"/>
      <c r="N6" s="54">
        <v>0</v>
      </c>
      <c r="O6" s="54">
        <f t="shared" si="0"/>
        <v>77950000</v>
      </c>
      <c r="P6" s="53">
        <v>46770000</v>
      </c>
      <c r="Q6" s="56">
        <v>42467</v>
      </c>
      <c r="R6" s="56">
        <v>42467</v>
      </c>
      <c r="S6" s="56">
        <v>42649</v>
      </c>
      <c r="T6" s="60">
        <v>6</v>
      </c>
      <c r="U6" s="61"/>
      <c r="V6" s="60"/>
      <c r="W6" s="58"/>
      <c r="X6" s="58"/>
      <c r="Y6" s="58" t="s">
        <v>302</v>
      </c>
      <c r="Z6" s="62">
        <v>1</v>
      </c>
    </row>
    <row r="7" spans="1:26" s="2" customFormat="1" ht="15.75" customHeight="1" x14ac:dyDescent="0.25">
      <c r="A7" s="1"/>
      <c r="B7" s="1"/>
      <c r="C7" s="57">
        <v>4</v>
      </c>
      <c r="D7" s="57" t="s">
        <v>205</v>
      </c>
      <c r="E7" s="57">
        <v>5</v>
      </c>
      <c r="F7" s="58" t="s">
        <v>28</v>
      </c>
      <c r="G7" s="20" t="s">
        <v>36</v>
      </c>
      <c r="H7" s="63" t="s">
        <v>306</v>
      </c>
      <c r="I7" s="64" t="s">
        <v>305</v>
      </c>
      <c r="J7" s="59">
        <v>53106551</v>
      </c>
      <c r="K7" s="7" t="s">
        <v>122</v>
      </c>
      <c r="L7" s="53">
        <v>2060000</v>
      </c>
      <c r="M7" s="54"/>
      <c r="N7" s="54">
        <v>0</v>
      </c>
      <c r="O7" s="54">
        <f t="shared" si="0"/>
        <v>2060000</v>
      </c>
      <c r="P7" s="53">
        <f>M7+N7+O7</f>
        <v>2060000</v>
      </c>
      <c r="Q7" s="56">
        <v>42467</v>
      </c>
      <c r="R7" s="56">
        <v>42467</v>
      </c>
      <c r="S7" s="56">
        <v>42490</v>
      </c>
      <c r="T7" s="60" t="s">
        <v>307</v>
      </c>
      <c r="U7" s="61"/>
      <c r="V7" s="60"/>
      <c r="W7" s="58"/>
      <c r="X7" s="58" t="s">
        <v>302</v>
      </c>
      <c r="Y7" s="58"/>
      <c r="Z7" s="62">
        <v>1</v>
      </c>
    </row>
    <row r="8" spans="1:26" s="2" customFormat="1" ht="15.75" customHeight="1" x14ac:dyDescent="0.25">
      <c r="A8" s="1"/>
      <c r="B8" s="1"/>
      <c r="C8" s="57">
        <v>7</v>
      </c>
      <c r="D8" s="57" t="s">
        <v>206</v>
      </c>
      <c r="E8" s="57">
        <v>5</v>
      </c>
      <c r="F8" s="58" t="s">
        <v>28</v>
      </c>
      <c r="G8" s="20" t="s">
        <v>37</v>
      </c>
      <c r="H8" s="63" t="s">
        <v>306</v>
      </c>
      <c r="I8" s="64" t="s">
        <v>305</v>
      </c>
      <c r="J8" s="59">
        <v>79692076</v>
      </c>
      <c r="K8" s="7" t="s">
        <v>123</v>
      </c>
      <c r="L8" s="53">
        <v>47833333</v>
      </c>
      <c r="M8" s="54"/>
      <c r="N8" s="54"/>
      <c r="O8" s="54">
        <f>L8+M8+N8</f>
        <v>47833333</v>
      </c>
      <c r="P8" s="53">
        <v>44633333</v>
      </c>
      <c r="Q8" s="56">
        <v>42509</v>
      </c>
      <c r="R8" s="66" t="s">
        <v>289</v>
      </c>
      <c r="S8" s="56">
        <v>42734</v>
      </c>
      <c r="T8" s="60">
        <v>7</v>
      </c>
      <c r="U8" s="61">
        <v>1</v>
      </c>
      <c r="V8" s="60"/>
      <c r="W8" s="58" t="s">
        <v>299</v>
      </c>
      <c r="X8" s="58"/>
      <c r="Y8" s="58"/>
      <c r="Z8" s="62">
        <f t="shared" ref="Z8:Z39" si="1">P8/O8</f>
        <v>0.93310104482997247</v>
      </c>
    </row>
    <row r="9" spans="1:26" s="2" customFormat="1" ht="48" customHeight="1" x14ac:dyDescent="0.25">
      <c r="A9" s="1"/>
      <c r="B9" s="1"/>
      <c r="C9" s="57">
        <v>7</v>
      </c>
      <c r="D9" s="57" t="s">
        <v>206</v>
      </c>
      <c r="E9" s="57">
        <v>5</v>
      </c>
      <c r="F9" s="58" t="s">
        <v>28</v>
      </c>
      <c r="G9" s="20" t="s">
        <v>37</v>
      </c>
      <c r="H9" s="63" t="s">
        <v>306</v>
      </c>
      <c r="I9" s="64" t="s">
        <v>305</v>
      </c>
      <c r="J9" s="59">
        <v>79692076</v>
      </c>
      <c r="K9" s="7" t="s">
        <v>123</v>
      </c>
      <c r="L9" s="53">
        <v>0</v>
      </c>
      <c r="M9" s="54"/>
      <c r="N9" s="53">
        <v>6500000</v>
      </c>
      <c r="O9" s="54">
        <f t="shared" ref="O9" si="2">L9+M9+N9</f>
        <v>6500000</v>
      </c>
      <c r="P9" s="53"/>
      <c r="Q9" s="56">
        <v>42732</v>
      </c>
      <c r="R9" s="66">
        <v>42735</v>
      </c>
      <c r="S9" s="56">
        <v>42765</v>
      </c>
      <c r="T9" s="60">
        <v>7</v>
      </c>
      <c r="U9" s="61">
        <v>1</v>
      </c>
      <c r="V9" s="60"/>
      <c r="W9" s="58" t="s">
        <v>299</v>
      </c>
      <c r="X9" s="58"/>
      <c r="Y9" s="58"/>
      <c r="Z9" s="62">
        <f t="shared" si="1"/>
        <v>0</v>
      </c>
    </row>
    <row r="10" spans="1:26" s="5" customFormat="1" ht="93" customHeight="1" x14ac:dyDescent="0.25">
      <c r="C10" s="57">
        <v>8</v>
      </c>
      <c r="D10" s="57" t="s">
        <v>207</v>
      </c>
      <c r="E10" s="57">
        <v>5</v>
      </c>
      <c r="F10" s="58" t="s">
        <v>28</v>
      </c>
      <c r="G10" s="20" t="s">
        <v>38</v>
      </c>
      <c r="H10" s="63" t="s">
        <v>306</v>
      </c>
      <c r="I10" s="64" t="s">
        <v>305</v>
      </c>
      <c r="J10" s="59">
        <v>82391015</v>
      </c>
      <c r="K10" s="7" t="s">
        <v>124</v>
      </c>
      <c r="L10" s="53">
        <v>33150000</v>
      </c>
      <c r="M10" s="54"/>
      <c r="N10" s="54">
        <v>0</v>
      </c>
      <c r="O10" s="54">
        <f>L10+M10+N10</f>
        <v>33150000</v>
      </c>
      <c r="P10" s="53">
        <v>30900000</v>
      </c>
      <c r="Q10" s="56">
        <v>42509</v>
      </c>
      <c r="R10" s="66" t="s">
        <v>289</v>
      </c>
      <c r="S10" s="56">
        <v>42765</v>
      </c>
      <c r="T10" s="60">
        <v>7</v>
      </c>
      <c r="U10" s="61">
        <v>1</v>
      </c>
      <c r="V10" s="60"/>
      <c r="W10" s="58" t="s">
        <v>299</v>
      </c>
      <c r="X10" s="58"/>
      <c r="Y10" s="58"/>
      <c r="Z10" s="62">
        <f t="shared" si="1"/>
        <v>0.9321266968325792</v>
      </c>
    </row>
    <row r="11" spans="1:26" s="2" customFormat="1" ht="89.25" customHeight="1" x14ac:dyDescent="0.25">
      <c r="A11" s="1"/>
      <c r="B11" s="1"/>
      <c r="C11" s="57">
        <v>8</v>
      </c>
      <c r="D11" s="57" t="s">
        <v>207</v>
      </c>
      <c r="E11" s="57">
        <v>5</v>
      </c>
      <c r="F11" s="58" t="s">
        <v>28</v>
      </c>
      <c r="G11" s="20" t="s">
        <v>38</v>
      </c>
      <c r="H11" s="63" t="s">
        <v>306</v>
      </c>
      <c r="I11" s="64" t="s">
        <v>305</v>
      </c>
      <c r="J11" s="59">
        <v>82391015</v>
      </c>
      <c r="K11" s="7" t="s">
        <v>124</v>
      </c>
      <c r="L11" s="53">
        <v>0</v>
      </c>
      <c r="M11" s="54"/>
      <c r="N11" s="53">
        <v>4500000</v>
      </c>
      <c r="O11" s="54">
        <f t="shared" ref="O11" si="3">L11+M11+N11</f>
        <v>4500000</v>
      </c>
      <c r="P11" s="53"/>
      <c r="Q11" s="56">
        <f t="shared" ref="Q11:S11" si="4">Q9</f>
        <v>42732</v>
      </c>
      <c r="R11" s="66">
        <f t="shared" si="4"/>
        <v>42735</v>
      </c>
      <c r="S11" s="56">
        <f t="shared" si="4"/>
        <v>42765</v>
      </c>
      <c r="T11" s="60">
        <v>7</v>
      </c>
      <c r="U11" s="61">
        <v>1</v>
      </c>
      <c r="V11" s="60"/>
      <c r="W11" s="58" t="s">
        <v>299</v>
      </c>
      <c r="X11" s="58"/>
      <c r="Y11" s="58"/>
      <c r="Z11" s="62">
        <f t="shared" si="1"/>
        <v>0</v>
      </c>
    </row>
    <row r="12" spans="1:26" s="2" customFormat="1" ht="29.25" customHeight="1" x14ac:dyDescent="0.25">
      <c r="A12" s="1"/>
      <c r="B12" s="1"/>
      <c r="C12" s="57">
        <v>9</v>
      </c>
      <c r="D12" s="57" t="s">
        <v>208</v>
      </c>
      <c r="E12" s="57">
        <v>5</v>
      </c>
      <c r="F12" s="58" t="s">
        <v>28</v>
      </c>
      <c r="G12" s="20" t="s">
        <v>39</v>
      </c>
      <c r="H12" s="63" t="s">
        <v>306</v>
      </c>
      <c r="I12" s="64" t="s">
        <v>305</v>
      </c>
      <c r="J12" s="59">
        <v>52437503</v>
      </c>
      <c r="K12" s="7" t="s">
        <v>125</v>
      </c>
      <c r="L12" s="53">
        <v>22100000</v>
      </c>
      <c r="M12" s="54"/>
      <c r="N12" s="54">
        <v>0</v>
      </c>
      <c r="O12" s="54">
        <f>L12+M12+N12</f>
        <v>22100000</v>
      </c>
      <c r="P12" s="53">
        <v>20600000</v>
      </c>
      <c r="Q12" s="56">
        <v>42509</v>
      </c>
      <c r="R12" s="66" t="s">
        <v>289</v>
      </c>
      <c r="S12" s="56">
        <v>42734</v>
      </c>
      <c r="T12" s="60">
        <v>7</v>
      </c>
      <c r="U12" s="61">
        <v>1</v>
      </c>
      <c r="V12" s="60"/>
      <c r="W12" s="58" t="s">
        <v>299</v>
      </c>
      <c r="X12" s="58"/>
      <c r="Y12" s="58"/>
      <c r="Z12" s="62">
        <f t="shared" si="1"/>
        <v>0.9321266968325792</v>
      </c>
    </row>
    <row r="13" spans="1:26" s="2" customFormat="1" ht="55.5" customHeight="1" x14ac:dyDescent="0.25">
      <c r="A13" s="1"/>
      <c r="B13" s="1"/>
      <c r="C13" s="57">
        <v>9</v>
      </c>
      <c r="D13" s="57" t="s">
        <v>208</v>
      </c>
      <c r="E13" s="57">
        <v>5</v>
      </c>
      <c r="F13" s="58" t="s">
        <v>28</v>
      </c>
      <c r="G13" s="20" t="s">
        <v>39</v>
      </c>
      <c r="H13" s="63" t="s">
        <v>306</v>
      </c>
      <c r="I13" s="64" t="s">
        <v>305</v>
      </c>
      <c r="J13" s="59">
        <v>52437503</v>
      </c>
      <c r="K13" s="7" t="s">
        <v>125</v>
      </c>
      <c r="L13" s="53">
        <v>0</v>
      </c>
      <c r="M13" s="54"/>
      <c r="N13" s="53">
        <v>3000000</v>
      </c>
      <c r="O13" s="54">
        <f t="shared" ref="O13" si="5">L13+M13+N13</f>
        <v>3000000</v>
      </c>
      <c r="P13" s="53"/>
      <c r="Q13" s="56">
        <f t="shared" ref="Q13:S13" si="6">Q9</f>
        <v>42732</v>
      </c>
      <c r="R13" s="66">
        <f t="shared" si="6"/>
        <v>42735</v>
      </c>
      <c r="S13" s="56">
        <f t="shared" si="6"/>
        <v>42765</v>
      </c>
      <c r="T13" s="60">
        <v>7</v>
      </c>
      <c r="U13" s="61">
        <v>1</v>
      </c>
      <c r="V13" s="60"/>
      <c r="W13" s="58" t="s">
        <v>299</v>
      </c>
      <c r="X13" s="58"/>
      <c r="Y13" s="58"/>
      <c r="Z13" s="62">
        <f t="shared" si="1"/>
        <v>0</v>
      </c>
    </row>
    <row r="14" spans="1:26" x14ac:dyDescent="0.25">
      <c r="C14" s="57">
        <v>10</v>
      </c>
      <c r="D14" s="57" t="s">
        <v>209</v>
      </c>
      <c r="E14" s="57">
        <v>5</v>
      </c>
      <c r="F14" s="58" t="s">
        <v>28</v>
      </c>
      <c r="G14" s="20" t="s">
        <v>40</v>
      </c>
      <c r="H14" s="63" t="s">
        <v>306</v>
      </c>
      <c r="I14" s="64" t="s">
        <v>305</v>
      </c>
      <c r="J14" s="59">
        <v>1016016305</v>
      </c>
      <c r="K14" s="7" t="s">
        <v>126</v>
      </c>
      <c r="L14" s="53">
        <v>33150000</v>
      </c>
      <c r="M14" s="54"/>
      <c r="N14" s="54">
        <v>0</v>
      </c>
      <c r="O14" s="54">
        <f t="shared" ref="O14" si="7">L14+M14+N14</f>
        <v>33150000</v>
      </c>
      <c r="P14" s="53">
        <v>30900000</v>
      </c>
      <c r="Q14" s="56">
        <v>42509</v>
      </c>
      <c r="R14" s="66" t="s">
        <v>289</v>
      </c>
      <c r="S14" s="56">
        <v>42734</v>
      </c>
      <c r="T14" s="60">
        <v>7</v>
      </c>
      <c r="U14" s="61">
        <v>1</v>
      </c>
      <c r="V14" s="60"/>
      <c r="W14" s="58" t="s">
        <v>299</v>
      </c>
      <c r="X14" s="58"/>
      <c r="Y14" s="58"/>
      <c r="Z14" s="62">
        <f t="shared" si="1"/>
        <v>0.9321266968325792</v>
      </c>
    </row>
    <row r="15" spans="1:26" ht="30" customHeight="1" x14ac:dyDescent="0.25">
      <c r="C15" s="57">
        <v>10</v>
      </c>
      <c r="D15" s="57" t="s">
        <v>209</v>
      </c>
      <c r="E15" s="57">
        <v>5</v>
      </c>
      <c r="F15" s="58" t="s">
        <v>28</v>
      </c>
      <c r="G15" s="20" t="s">
        <v>40</v>
      </c>
      <c r="H15" s="63" t="s">
        <v>306</v>
      </c>
      <c r="I15" s="64" t="s">
        <v>305</v>
      </c>
      <c r="J15" s="59">
        <v>1016016305</v>
      </c>
      <c r="K15" s="7" t="s">
        <v>126</v>
      </c>
      <c r="L15" s="53">
        <v>0</v>
      </c>
      <c r="M15" s="54"/>
      <c r="N15" s="53">
        <v>4500000</v>
      </c>
      <c r="O15" s="54">
        <f>L15+M15+N15</f>
        <v>4500000</v>
      </c>
      <c r="P15" s="53"/>
      <c r="Q15" s="56">
        <f t="shared" ref="Q15:S15" si="8">Q13</f>
        <v>42732</v>
      </c>
      <c r="R15" s="66">
        <f t="shared" si="8"/>
        <v>42735</v>
      </c>
      <c r="S15" s="56">
        <f t="shared" si="8"/>
        <v>42765</v>
      </c>
      <c r="T15" s="60">
        <v>7</v>
      </c>
      <c r="U15" s="61">
        <v>1</v>
      </c>
      <c r="V15" s="60"/>
      <c r="W15" s="58" t="s">
        <v>299</v>
      </c>
      <c r="X15" s="58"/>
      <c r="Y15" s="58"/>
      <c r="Z15" s="62">
        <f t="shared" si="1"/>
        <v>0</v>
      </c>
    </row>
    <row r="16" spans="1:26" ht="30" customHeight="1" x14ac:dyDescent="0.25">
      <c r="C16" s="57">
        <v>11</v>
      </c>
      <c r="D16" s="57" t="s">
        <v>210</v>
      </c>
      <c r="E16" s="57">
        <v>5</v>
      </c>
      <c r="F16" s="58" t="s">
        <v>28</v>
      </c>
      <c r="G16" s="20" t="s">
        <v>41</v>
      </c>
      <c r="H16" s="63" t="s">
        <v>306</v>
      </c>
      <c r="I16" s="64" t="s">
        <v>305</v>
      </c>
      <c r="J16" s="59">
        <v>51907536</v>
      </c>
      <c r="K16" s="7" t="s">
        <v>127</v>
      </c>
      <c r="L16" s="53">
        <v>19521666</v>
      </c>
      <c r="M16" s="54"/>
      <c r="N16" s="54">
        <v>0</v>
      </c>
      <c r="O16" s="54">
        <f>L16+M16+N16</f>
        <v>19521666</v>
      </c>
      <c r="P16" s="53">
        <v>18196667</v>
      </c>
      <c r="Q16" s="56">
        <v>42509</v>
      </c>
      <c r="R16" s="66" t="s">
        <v>289</v>
      </c>
      <c r="S16" s="56">
        <v>42734</v>
      </c>
      <c r="T16" s="60">
        <v>7</v>
      </c>
      <c r="U16" s="61">
        <v>1</v>
      </c>
      <c r="V16" s="60"/>
      <c r="W16" s="58" t="s">
        <v>299</v>
      </c>
      <c r="X16" s="58"/>
      <c r="Y16" s="58"/>
      <c r="Z16" s="62">
        <f t="shared" si="1"/>
        <v>0.93212674573983589</v>
      </c>
    </row>
    <row r="17" spans="3:26" ht="15" customHeight="1" x14ac:dyDescent="0.25">
      <c r="C17" s="57">
        <v>11</v>
      </c>
      <c r="D17" s="57" t="s">
        <v>210</v>
      </c>
      <c r="E17" s="57">
        <v>5</v>
      </c>
      <c r="F17" s="58" t="s">
        <v>28</v>
      </c>
      <c r="G17" s="20" t="s">
        <v>41</v>
      </c>
      <c r="H17" s="63" t="s">
        <v>306</v>
      </c>
      <c r="I17" s="64" t="s">
        <v>305</v>
      </c>
      <c r="J17" s="59">
        <v>51907536</v>
      </c>
      <c r="K17" s="7" t="s">
        <v>127</v>
      </c>
      <c r="L17" s="53">
        <v>0</v>
      </c>
      <c r="M17" s="54"/>
      <c r="N17" s="53">
        <v>2650000</v>
      </c>
      <c r="O17" s="54">
        <f t="shared" ref="O17" si="9">L17+M17+N17</f>
        <v>2650000</v>
      </c>
      <c r="P17" s="53"/>
      <c r="Q17" s="56">
        <f t="shared" ref="Q17:S17" si="10">Q15</f>
        <v>42732</v>
      </c>
      <c r="R17" s="66">
        <f t="shared" si="10"/>
        <v>42735</v>
      </c>
      <c r="S17" s="56">
        <f t="shared" si="10"/>
        <v>42765</v>
      </c>
      <c r="T17" s="60">
        <v>7</v>
      </c>
      <c r="U17" s="61">
        <v>1</v>
      </c>
      <c r="V17" s="60"/>
      <c r="W17" s="58" t="s">
        <v>299</v>
      </c>
      <c r="X17" s="58"/>
      <c r="Y17" s="58"/>
      <c r="Z17" s="62">
        <f t="shared" si="1"/>
        <v>0</v>
      </c>
    </row>
    <row r="18" spans="3:26" ht="45" customHeight="1" x14ac:dyDescent="0.25">
      <c r="C18" s="57">
        <v>12</v>
      </c>
      <c r="D18" s="57" t="s">
        <v>211</v>
      </c>
      <c r="E18" s="57">
        <v>5</v>
      </c>
      <c r="F18" s="58" t="s">
        <v>28</v>
      </c>
      <c r="G18" s="20" t="s">
        <v>42</v>
      </c>
      <c r="H18" s="63" t="s">
        <v>306</v>
      </c>
      <c r="I18" s="64" t="s">
        <v>305</v>
      </c>
      <c r="J18" s="59">
        <v>1031141363</v>
      </c>
      <c r="K18" s="7" t="s">
        <v>128</v>
      </c>
      <c r="L18" s="53">
        <v>18416666</v>
      </c>
      <c r="M18" s="54"/>
      <c r="N18" s="54">
        <v>0</v>
      </c>
      <c r="O18" s="54">
        <f>L18+M18+N18</f>
        <v>18416666</v>
      </c>
      <c r="P18" s="53">
        <v>17166667</v>
      </c>
      <c r="Q18" s="56">
        <v>42509</v>
      </c>
      <c r="R18" s="66" t="s">
        <v>289</v>
      </c>
      <c r="S18" s="56">
        <v>42734</v>
      </c>
      <c r="T18" s="60">
        <v>7</v>
      </c>
      <c r="U18" s="61">
        <v>1</v>
      </c>
      <c r="V18" s="60"/>
      <c r="W18" s="58" t="s">
        <v>299</v>
      </c>
      <c r="X18" s="58"/>
      <c r="Y18" s="58"/>
      <c r="Z18" s="62">
        <f t="shared" si="1"/>
        <v>0.93212674867427148</v>
      </c>
    </row>
    <row r="19" spans="3:26" ht="45" customHeight="1" x14ac:dyDescent="0.25">
      <c r="C19" s="57">
        <v>12</v>
      </c>
      <c r="D19" s="57" t="s">
        <v>211</v>
      </c>
      <c r="E19" s="57">
        <v>5</v>
      </c>
      <c r="F19" s="58" t="s">
        <v>28</v>
      </c>
      <c r="G19" s="20" t="s">
        <v>42</v>
      </c>
      <c r="H19" s="63" t="s">
        <v>306</v>
      </c>
      <c r="I19" s="64" t="s">
        <v>305</v>
      </c>
      <c r="J19" s="59">
        <v>1031141363</v>
      </c>
      <c r="K19" s="7" t="s">
        <v>128</v>
      </c>
      <c r="L19" s="53">
        <v>0</v>
      </c>
      <c r="M19" s="54"/>
      <c r="N19" s="53">
        <v>2500000</v>
      </c>
      <c r="O19" s="54">
        <f t="shared" ref="O19" si="11">L19+M19+N19</f>
        <v>2500000</v>
      </c>
      <c r="P19" s="53"/>
      <c r="Q19" s="56">
        <f t="shared" ref="Q19:S19" si="12">Q17</f>
        <v>42732</v>
      </c>
      <c r="R19" s="66">
        <f t="shared" si="12"/>
        <v>42735</v>
      </c>
      <c r="S19" s="56">
        <f t="shared" si="12"/>
        <v>42765</v>
      </c>
      <c r="T19" s="60">
        <v>7</v>
      </c>
      <c r="U19" s="61">
        <v>1</v>
      </c>
      <c r="V19" s="60"/>
      <c r="W19" s="58" t="s">
        <v>299</v>
      </c>
      <c r="X19" s="58"/>
      <c r="Y19" s="58"/>
      <c r="Z19" s="62">
        <f t="shared" si="1"/>
        <v>0</v>
      </c>
    </row>
    <row r="20" spans="3:26" ht="30" customHeight="1" x14ac:dyDescent="0.25">
      <c r="C20" s="57">
        <v>13</v>
      </c>
      <c r="D20" s="57" t="s">
        <v>212</v>
      </c>
      <c r="E20" s="57">
        <v>5</v>
      </c>
      <c r="F20" s="58" t="s">
        <v>28</v>
      </c>
      <c r="G20" s="20" t="s">
        <v>43</v>
      </c>
      <c r="H20" s="63" t="s">
        <v>306</v>
      </c>
      <c r="I20" s="64" t="s">
        <v>305</v>
      </c>
      <c r="J20" s="59">
        <v>53102450</v>
      </c>
      <c r="K20" s="7" t="s">
        <v>129</v>
      </c>
      <c r="L20" s="53">
        <v>14733333</v>
      </c>
      <c r="M20" s="54"/>
      <c r="N20" s="54">
        <v>0</v>
      </c>
      <c r="O20" s="54">
        <f>L20+M20+N20</f>
        <v>14733333</v>
      </c>
      <c r="P20" s="53">
        <v>13733333</v>
      </c>
      <c r="Q20" s="56">
        <v>42509</v>
      </c>
      <c r="R20" s="66" t="s">
        <v>289</v>
      </c>
      <c r="S20" s="56">
        <v>42734</v>
      </c>
      <c r="T20" s="60">
        <v>7</v>
      </c>
      <c r="U20" s="61">
        <v>1</v>
      </c>
      <c r="V20" s="60"/>
      <c r="W20" s="58" t="s">
        <v>299</v>
      </c>
      <c r="X20" s="58"/>
      <c r="Y20" s="58"/>
      <c r="Z20" s="62">
        <f t="shared" si="1"/>
        <v>0.93212669529698411</v>
      </c>
    </row>
    <row r="21" spans="3:26" ht="15" customHeight="1" x14ac:dyDescent="0.25">
      <c r="C21" s="57">
        <v>13</v>
      </c>
      <c r="D21" s="57" t="s">
        <v>212</v>
      </c>
      <c r="E21" s="57">
        <v>5</v>
      </c>
      <c r="F21" s="58" t="s">
        <v>28</v>
      </c>
      <c r="G21" s="20" t="s">
        <v>43</v>
      </c>
      <c r="H21" s="63" t="s">
        <v>306</v>
      </c>
      <c r="I21" s="64" t="s">
        <v>305</v>
      </c>
      <c r="J21" s="59">
        <v>53102450</v>
      </c>
      <c r="K21" s="7" t="s">
        <v>129</v>
      </c>
      <c r="L21" s="53">
        <v>0</v>
      </c>
      <c r="M21" s="54"/>
      <c r="N21" s="53">
        <v>2000000</v>
      </c>
      <c r="O21" s="54">
        <f t="shared" ref="O21" si="13">L21+M21+N21</f>
        <v>2000000</v>
      </c>
      <c r="P21" s="53"/>
      <c r="Q21" s="56">
        <f t="shared" ref="Q21:S21" si="14">Q19</f>
        <v>42732</v>
      </c>
      <c r="R21" s="66">
        <f t="shared" si="14"/>
        <v>42735</v>
      </c>
      <c r="S21" s="56">
        <f t="shared" si="14"/>
        <v>42765</v>
      </c>
      <c r="T21" s="60">
        <v>7</v>
      </c>
      <c r="U21" s="61">
        <v>1</v>
      </c>
      <c r="V21" s="60"/>
      <c r="W21" s="58" t="s">
        <v>299</v>
      </c>
      <c r="X21" s="58"/>
      <c r="Y21" s="58"/>
      <c r="Z21" s="62">
        <f t="shared" si="1"/>
        <v>0</v>
      </c>
    </row>
    <row r="22" spans="3:26" ht="15" customHeight="1" x14ac:dyDescent="0.25">
      <c r="C22" s="57">
        <v>14</v>
      </c>
      <c r="D22" s="57" t="s">
        <v>213</v>
      </c>
      <c r="E22" s="57">
        <v>5</v>
      </c>
      <c r="F22" s="58" t="s">
        <v>28</v>
      </c>
      <c r="G22" s="20" t="s">
        <v>44</v>
      </c>
      <c r="H22" s="63" t="s">
        <v>306</v>
      </c>
      <c r="I22" s="64" t="s">
        <v>305</v>
      </c>
      <c r="J22" s="59">
        <v>1010190370</v>
      </c>
      <c r="K22" s="7" t="s">
        <v>130</v>
      </c>
      <c r="L22" s="53">
        <v>22000000</v>
      </c>
      <c r="M22" s="54"/>
      <c r="N22" s="54">
        <v>0</v>
      </c>
      <c r="O22" s="54">
        <f>L22+M22+N22</f>
        <v>22000000</v>
      </c>
      <c r="P22" s="53">
        <v>28150000</v>
      </c>
      <c r="Q22" s="56">
        <v>42509</v>
      </c>
      <c r="R22" s="66" t="s">
        <v>289</v>
      </c>
      <c r="S22" s="56">
        <v>42678</v>
      </c>
      <c r="T22" s="60">
        <v>5</v>
      </c>
      <c r="U22" s="61">
        <v>2</v>
      </c>
      <c r="V22" s="60"/>
      <c r="W22" s="58" t="s">
        <v>299</v>
      </c>
      <c r="X22" s="58"/>
      <c r="Y22" s="58"/>
      <c r="Z22" s="62">
        <f t="shared" si="1"/>
        <v>1.2795454545454545</v>
      </c>
    </row>
    <row r="23" spans="3:26" ht="15" customHeight="1" x14ac:dyDescent="0.25">
      <c r="C23" s="57">
        <v>14</v>
      </c>
      <c r="D23" s="57" t="s">
        <v>213</v>
      </c>
      <c r="E23" s="57">
        <v>5</v>
      </c>
      <c r="F23" s="58" t="s">
        <v>28</v>
      </c>
      <c r="G23" s="20" t="s">
        <v>44</v>
      </c>
      <c r="H23" s="63" t="s">
        <v>306</v>
      </c>
      <c r="I23" s="64" t="s">
        <v>305</v>
      </c>
      <c r="J23" s="59">
        <v>1010190370</v>
      </c>
      <c r="K23" s="7" t="s">
        <v>130</v>
      </c>
      <c r="L23" s="53">
        <v>0</v>
      </c>
      <c r="M23" s="54"/>
      <c r="N23" s="53">
        <f>9000000</f>
        <v>9000000</v>
      </c>
      <c r="O23" s="54">
        <f>L23+M23+N23</f>
        <v>9000000</v>
      </c>
      <c r="P23" s="53"/>
      <c r="Q23" s="56"/>
      <c r="R23" s="66"/>
      <c r="S23" s="56"/>
      <c r="T23" s="60">
        <v>5</v>
      </c>
      <c r="U23" s="61">
        <v>2</v>
      </c>
      <c r="V23" s="60"/>
      <c r="W23" s="58" t="s">
        <v>299</v>
      </c>
      <c r="X23" s="58"/>
      <c r="Y23" s="58"/>
      <c r="Z23" s="62">
        <f t="shared" si="1"/>
        <v>0</v>
      </c>
    </row>
    <row r="24" spans="3:26" ht="15" customHeight="1" x14ac:dyDescent="0.25">
      <c r="C24" s="57">
        <v>14</v>
      </c>
      <c r="D24" s="57" t="s">
        <v>213</v>
      </c>
      <c r="E24" s="57">
        <v>5</v>
      </c>
      <c r="F24" s="58" t="s">
        <v>28</v>
      </c>
      <c r="G24" s="20" t="s">
        <v>44</v>
      </c>
      <c r="H24" s="63" t="s">
        <v>306</v>
      </c>
      <c r="I24" s="64" t="s">
        <v>305</v>
      </c>
      <c r="J24" s="59">
        <v>1010190370</v>
      </c>
      <c r="K24" s="7" t="s">
        <v>130</v>
      </c>
      <c r="L24" s="53">
        <v>0</v>
      </c>
      <c r="M24" s="54"/>
      <c r="N24" s="53">
        <f>1950000</f>
        <v>1950000</v>
      </c>
      <c r="O24" s="54">
        <f t="shared" ref="O24" si="15">L24+M24+N24</f>
        <v>1950000</v>
      </c>
      <c r="P24" s="53"/>
      <c r="Q24" s="56"/>
      <c r="R24" s="66"/>
      <c r="S24" s="56"/>
      <c r="T24" s="60">
        <v>5</v>
      </c>
      <c r="U24" s="61">
        <v>2</v>
      </c>
      <c r="V24" s="60"/>
      <c r="W24" s="58" t="s">
        <v>299</v>
      </c>
      <c r="X24" s="58"/>
      <c r="Y24" s="58"/>
      <c r="Z24" s="62">
        <f t="shared" si="1"/>
        <v>0</v>
      </c>
    </row>
    <row r="25" spans="3:26" ht="30" customHeight="1" x14ac:dyDescent="0.25">
      <c r="C25" s="57">
        <v>15</v>
      </c>
      <c r="D25" s="57" t="s">
        <v>214</v>
      </c>
      <c r="E25" s="57">
        <v>5</v>
      </c>
      <c r="F25" s="58" t="s">
        <v>28</v>
      </c>
      <c r="G25" s="20" t="s">
        <v>45</v>
      </c>
      <c r="H25" s="63" t="s">
        <v>306</v>
      </c>
      <c r="I25" s="64" t="s">
        <v>305</v>
      </c>
      <c r="J25" s="59">
        <v>1015403868</v>
      </c>
      <c r="K25" s="7" t="s">
        <v>131</v>
      </c>
      <c r="L25" s="53">
        <v>18416666</v>
      </c>
      <c r="M25" s="54"/>
      <c r="N25" s="54">
        <v>0</v>
      </c>
      <c r="O25" s="54">
        <f>L25+M25+N25</f>
        <v>18416666</v>
      </c>
      <c r="P25" s="53">
        <v>17166667</v>
      </c>
      <c r="Q25" s="56">
        <v>42509</v>
      </c>
      <c r="R25" s="66" t="s">
        <v>289</v>
      </c>
      <c r="S25" s="56">
        <v>42734</v>
      </c>
      <c r="T25" s="60">
        <v>7</v>
      </c>
      <c r="U25" s="61">
        <v>1</v>
      </c>
      <c r="V25" s="60"/>
      <c r="W25" s="58" t="s">
        <v>299</v>
      </c>
      <c r="X25" s="58"/>
      <c r="Y25" s="58"/>
      <c r="Z25" s="62">
        <f t="shared" si="1"/>
        <v>0.93212674867427148</v>
      </c>
    </row>
    <row r="26" spans="3:26" ht="30" customHeight="1" x14ac:dyDescent="0.25">
      <c r="C26" s="57">
        <v>15</v>
      </c>
      <c r="D26" s="57" t="s">
        <v>214</v>
      </c>
      <c r="E26" s="57">
        <v>5</v>
      </c>
      <c r="F26" s="58" t="s">
        <v>28</v>
      </c>
      <c r="G26" s="20" t="s">
        <v>45</v>
      </c>
      <c r="H26" s="63" t="s">
        <v>306</v>
      </c>
      <c r="I26" s="64" t="s">
        <v>305</v>
      </c>
      <c r="J26" s="59">
        <v>1015403868</v>
      </c>
      <c r="K26" s="7" t="s">
        <v>131</v>
      </c>
      <c r="L26" s="53">
        <v>0</v>
      </c>
      <c r="M26" s="54"/>
      <c r="N26" s="53">
        <v>2500000</v>
      </c>
      <c r="O26" s="54">
        <f t="shared" ref="O26" si="16">L26+M26+N26</f>
        <v>2500000</v>
      </c>
      <c r="P26" s="53"/>
      <c r="Q26" s="56">
        <f t="shared" ref="Q26:S26" si="17">Q21</f>
        <v>42732</v>
      </c>
      <c r="R26" s="66">
        <f t="shared" si="17"/>
        <v>42735</v>
      </c>
      <c r="S26" s="56">
        <f t="shared" si="17"/>
        <v>42765</v>
      </c>
      <c r="T26" s="60">
        <v>7</v>
      </c>
      <c r="U26" s="61">
        <v>1</v>
      </c>
      <c r="V26" s="60"/>
      <c r="W26" s="58" t="s">
        <v>299</v>
      </c>
      <c r="X26" s="58"/>
      <c r="Y26" s="58"/>
      <c r="Z26" s="62">
        <f t="shared" si="1"/>
        <v>0</v>
      </c>
    </row>
    <row r="27" spans="3:26" ht="15" customHeight="1" x14ac:dyDescent="0.25">
      <c r="C27" s="57">
        <v>16</v>
      </c>
      <c r="D27" s="57" t="s">
        <v>215</v>
      </c>
      <c r="E27" s="57">
        <v>5</v>
      </c>
      <c r="F27" s="58" t="s">
        <v>28</v>
      </c>
      <c r="G27" s="20" t="s">
        <v>46</v>
      </c>
      <c r="H27" s="63" t="s">
        <v>306</v>
      </c>
      <c r="I27" s="64" t="s">
        <v>305</v>
      </c>
      <c r="J27" s="59">
        <v>79789076</v>
      </c>
      <c r="K27" s="7" t="s">
        <v>132</v>
      </c>
      <c r="L27" s="53">
        <v>36833333</v>
      </c>
      <c r="M27" s="54"/>
      <c r="N27" s="54">
        <v>0</v>
      </c>
      <c r="O27" s="54">
        <f t="shared" si="0"/>
        <v>36833333</v>
      </c>
      <c r="P27" s="53">
        <v>34333333</v>
      </c>
      <c r="Q27" s="56">
        <v>42509</v>
      </c>
      <c r="R27" s="66" t="s">
        <v>289</v>
      </c>
      <c r="S27" s="56">
        <v>42734</v>
      </c>
      <c r="T27" s="60">
        <v>7</v>
      </c>
      <c r="U27" s="61">
        <v>0</v>
      </c>
      <c r="V27" s="60"/>
      <c r="W27" s="58"/>
      <c r="X27" s="58" t="s">
        <v>299</v>
      </c>
      <c r="Y27" s="58"/>
      <c r="Z27" s="62">
        <f t="shared" si="1"/>
        <v>0.9321266962183411</v>
      </c>
    </row>
    <row r="28" spans="3:26" ht="15" customHeight="1" x14ac:dyDescent="0.25">
      <c r="C28" s="57">
        <v>17</v>
      </c>
      <c r="D28" s="57" t="s">
        <v>216</v>
      </c>
      <c r="E28" s="57">
        <v>5</v>
      </c>
      <c r="F28" s="58" t="s">
        <v>28</v>
      </c>
      <c r="G28" s="20" t="s">
        <v>47</v>
      </c>
      <c r="H28" s="63" t="s">
        <v>306</v>
      </c>
      <c r="I28" s="64" t="s">
        <v>305</v>
      </c>
      <c r="J28" s="59">
        <v>73166048</v>
      </c>
      <c r="K28" s="7" t="s">
        <v>133</v>
      </c>
      <c r="L28" s="53">
        <v>33000000</v>
      </c>
      <c r="M28" s="54"/>
      <c r="N28" s="54">
        <v>0</v>
      </c>
      <c r="O28" s="54">
        <f t="shared" si="0"/>
        <v>33000000</v>
      </c>
      <c r="P28" s="53">
        <v>30750000</v>
      </c>
      <c r="Q28" s="56">
        <v>42510</v>
      </c>
      <c r="R28" s="66" t="s">
        <v>290</v>
      </c>
      <c r="S28" s="56">
        <v>42734</v>
      </c>
      <c r="T28" s="60">
        <v>7</v>
      </c>
      <c r="U28" s="61">
        <v>0</v>
      </c>
      <c r="V28" s="60"/>
      <c r="W28" s="58"/>
      <c r="X28" s="58" t="s">
        <v>299</v>
      </c>
      <c r="Y28" s="58"/>
      <c r="Z28" s="62">
        <f t="shared" si="1"/>
        <v>0.93181818181818177</v>
      </c>
    </row>
    <row r="29" spans="3:26" ht="30" customHeight="1" x14ac:dyDescent="0.25">
      <c r="C29" s="57">
        <v>18</v>
      </c>
      <c r="D29" s="57" t="s">
        <v>217</v>
      </c>
      <c r="E29" s="57">
        <v>5</v>
      </c>
      <c r="F29" s="58" t="s">
        <v>28</v>
      </c>
      <c r="G29" s="20" t="s">
        <v>48</v>
      </c>
      <c r="H29" s="63" t="s">
        <v>306</v>
      </c>
      <c r="I29" s="64" t="s">
        <v>305</v>
      </c>
      <c r="J29" s="59">
        <v>52865785</v>
      </c>
      <c r="K29" s="7" t="s">
        <v>134</v>
      </c>
      <c r="L29" s="53">
        <v>31676667</v>
      </c>
      <c r="M29" s="54"/>
      <c r="N29" s="54">
        <v>0</v>
      </c>
      <c r="O29" s="54">
        <f>L29+M29+N29</f>
        <v>31676667</v>
      </c>
      <c r="P29" s="53">
        <v>30750000</v>
      </c>
      <c r="Q29" s="56">
        <v>42509</v>
      </c>
      <c r="R29" s="66" t="s">
        <v>289</v>
      </c>
      <c r="S29" s="56">
        <v>42734</v>
      </c>
      <c r="T29" s="60">
        <v>7</v>
      </c>
      <c r="U29" s="61">
        <v>1</v>
      </c>
      <c r="V29" s="60"/>
      <c r="W29" s="58" t="s">
        <v>299</v>
      </c>
      <c r="X29" s="58"/>
      <c r="Y29" s="58"/>
      <c r="Z29" s="62">
        <f t="shared" si="1"/>
        <v>0.97074606997005086</v>
      </c>
    </row>
    <row r="30" spans="3:26" ht="30" customHeight="1" x14ac:dyDescent="0.25">
      <c r="C30" s="57">
        <v>18</v>
      </c>
      <c r="D30" s="57" t="s">
        <v>217</v>
      </c>
      <c r="E30" s="57">
        <v>5</v>
      </c>
      <c r="F30" s="58" t="s">
        <v>28</v>
      </c>
      <c r="G30" s="20" t="s">
        <v>48</v>
      </c>
      <c r="H30" s="63" t="s">
        <v>306</v>
      </c>
      <c r="I30" s="64" t="s">
        <v>305</v>
      </c>
      <c r="J30" s="59">
        <v>52865785</v>
      </c>
      <c r="K30" s="7" t="s">
        <v>134</v>
      </c>
      <c r="L30" s="53">
        <v>0</v>
      </c>
      <c r="M30" s="54"/>
      <c r="N30" s="53">
        <v>4300000</v>
      </c>
      <c r="O30" s="54">
        <f t="shared" ref="O30" si="18">L30+M30+N30</f>
        <v>4300000</v>
      </c>
      <c r="P30" s="53"/>
      <c r="Q30" s="56">
        <f t="shared" ref="Q30:S30" si="19">Q26</f>
        <v>42732</v>
      </c>
      <c r="R30" s="66">
        <f t="shared" si="19"/>
        <v>42735</v>
      </c>
      <c r="S30" s="56">
        <f t="shared" si="19"/>
        <v>42765</v>
      </c>
      <c r="T30" s="60">
        <v>7</v>
      </c>
      <c r="U30" s="61">
        <v>1</v>
      </c>
      <c r="V30" s="60"/>
      <c r="W30" s="58" t="s">
        <v>299</v>
      </c>
      <c r="X30" s="58"/>
      <c r="Y30" s="58"/>
      <c r="Z30" s="62">
        <f t="shared" si="1"/>
        <v>0</v>
      </c>
    </row>
    <row r="31" spans="3:26" ht="15" customHeight="1" x14ac:dyDescent="0.25">
      <c r="C31" s="57">
        <v>19</v>
      </c>
      <c r="D31" s="57" t="s">
        <v>218</v>
      </c>
      <c r="E31" s="57">
        <v>5</v>
      </c>
      <c r="F31" s="58" t="s">
        <v>28</v>
      </c>
      <c r="G31" s="20" t="s">
        <v>49</v>
      </c>
      <c r="H31" s="63" t="s">
        <v>306</v>
      </c>
      <c r="I31" s="64" t="s">
        <v>305</v>
      </c>
      <c r="J31" s="59">
        <v>53106551</v>
      </c>
      <c r="K31" s="7" t="s">
        <v>122</v>
      </c>
      <c r="L31" s="53">
        <v>22836666</v>
      </c>
      <c r="M31" s="54"/>
      <c r="N31" s="54">
        <v>0</v>
      </c>
      <c r="O31" s="54">
        <f t="shared" si="0"/>
        <v>22836666</v>
      </c>
      <c r="P31" s="53">
        <v>21286667</v>
      </c>
      <c r="Q31" s="56">
        <v>42509</v>
      </c>
      <c r="R31" s="66" t="s">
        <v>289</v>
      </c>
      <c r="S31" s="56">
        <v>42734</v>
      </c>
      <c r="T31" s="60">
        <v>7</v>
      </c>
      <c r="U31" s="61">
        <v>0</v>
      </c>
      <c r="V31" s="60"/>
      <c r="W31" s="58"/>
      <c r="X31" s="58" t="s">
        <v>299</v>
      </c>
      <c r="Y31" s="58"/>
      <c r="Z31" s="62">
        <f t="shared" si="1"/>
        <v>0.93212673864039519</v>
      </c>
    </row>
    <row r="32" spans="3:26" ht="15" customHeight="1" x14ac:dyDescent="0.25">
      <c r="C32" s="57">
        <v>20</v>
      </c>
      <c r="D32" s="57" t="s">
        <v>219</v>
      </c>
      <c r="E32" s="57">
        <v>5</v>
      </c>
      <c r="F32" s="58" t="s">
        <v>28</v>
      </c>
      <c r="G32" s="20" t="s">
        <v>50</v>
      </c>
      <c r="H32" s="63" t="s">
        <v>306</v>
      </c>
      <c r="I32" s="64" t="s">
        <v>305</v>
      </c>
      <c r="J32" s="59">
        <v>1070586930</v>
      </c>
      <c r="K32" s="7" t="s">
        <v>135</v>
      </c>
      <c r="L32" s="53">
        <v>40333333</v>
      </c>
      <c r="M32" s="54"/>
      <c r="N32" s="54">
        <v>0</v>
      </c>
      <c r="O32" s="54">
        <f t="shared" ref="O32" si="20">L32+M32+N32</f>
        <v>40333333</v>
      </c>
      <c r="P32" s="53">
        <v>37583333</v>
      </c>
      <c r="Q32" s="56">
        <v>42510</v>
      </c>
      <c r="R32" s="66" t="s">
        <v>290</v>
      </c>
      <c r="S32" s="56">
        <v>42734</v>
      </c>
      <c r="T32" s="60">
        <v>7</v>
      </c>
      <c r="U32" s="61">
        <v>1</v>
      </c>
      <c r="V32" s="60"/>
      <c r="W32" s="58" t="s">
        <v>299</v>
      </c>
      <c r="X32" s="58"/>
      <c r="Y32" s="58"/>
      <c r="Z32" s="62">
        <f t="shared" si="1"/>
        <v>0.93181818125469573</v>
      </c>
    </row>
    <row r="33" spans="3:26" ht="15" customHeight="1" x14ac:dyDescent="0.25">
      <c r="C33" s="57">
        <v>20</v>
      </c>
      <c r="D33" s="57" t="s">
        <v>219</v>
      </c>
      <c r="E33" s="57">
        <v>5</v>
      </c>
      <c r="F33" s="58" t="s">
        <v>28</v>
      </c>
      <c r="G33" s="20" t="s">
        <v>50</v>
      </c>
      <c r="H33" s="63" t="s">
        <v>306</v>
      </c>
      <c r="I33" s="64" t="s">
        <v>305</v>
      </c>
      <c r="J33" s="59">
        <v>1070586930</v>
      </c>
      <c r="K33" s="7" t="s">
        <v>135</v>
      </c>
      <c r="L33" s="53">
        <v>0</v>
      </c>
      <c r="M33" s="54"/>
      <c r="N33" s="53">
        <v>5500000</v>
      </c>
      <c r="O33" s="54">
        <f t="shared" si="0"/>
        <v>5500000</v>
      </c>
      <c r="P33" s="53"/>
      <c r="Q33" s="56">
        <f t="shared" ref="Q33:S33" si="21">Q30</f>
        <v>42732</v>
      </c>
      <c r="R33" s="66">
        <f t="shared" si="21"/>
        <v>42735</v>
      </c>
      <c r="S33" s="56">
        <f t="shared" si="21"/>
        <v>42765</v>
      </c>
      <c r="T33" s="60">
        <v>7</v>
      </c>
      <c r="U33" s="61">
        <v>1</v>
      </c>
      <c r="V33" s="60"/>
      <c r="W33" s="58" t="s">
        <v>299</v>
      </c>
      <c r="X33" s="58"/>
      <c r="Y33" s="58"/>
      <c r="Z33" s="62">
        <f t="shared" si="1"/>
        <v>0</v>
      </c>
    </row>
    <row r="34" spans="3:26" ht="15" customHeight="1" x14ac:dyDescent="0.25">
      <c r="C34" s="57">
        <v>21</v>
      </c>
      <c r="D34" s="57" t="s">
        <v>220</v>
      </c>
      <c r="E34" s="57">
        <v>5</v>
      </c>
      <c r="F34" s="58" t="s">
        <v>28</v>
      </c>
      <c r="G34" s="20" t="s">
        <v>51</v>
      </c>
      <c r="H34" s="63" t="s">
        <v>306</v>
      </c>
      <c r="I34" s="64" t="s">
        <v>305</v>
      </c>
      <c r="J34" s="59">
        <v>79457874</v>
      </c>
      <c r="K34" s="7" t="s">
        <v>136</v>
      </c>
      <c r="L34" s="53">
        <v>8600000</v>
      </c>
      <c r="M34" s="54"/>
      <c r="N34" s="54">
        <v>0</v>
      </c>
      <c r="O34" s="54">
        <f t="shared" si="0"/>
        <v>8600000</v>
      </c>
      <c r="P34" s="53">
        <v>8600000</v>
      </c>
      <c r="Q34" s="56">
        <v>42513</v>
      </c>
      <c r="R34" s="66" t="s">
        <v>291</v>
      </c>
      <c r="S34" s="56">
        <v>42573</v>
      </c>
      <c r="T34" s="60">
        <v>2</v>
      </c>
      <c r="U34" s="61">
        <v>0</v>
      </c>
      <c r="V34" s="60"/>
      <c r="W34" s="58"/>
      <c r="X34" s="58" t="s">
        <v>299</v>
      </c>
      <c r="Y34" s="58"/>
      <c r="Z34" s="62">
        <f t="shared" si="1"/>
        <v>1</v>
      </c>
    </row>
    <row r="35" spans="3:26" ht="15" customHeight="1" x14ac:dyDescent="0.25">
      <c r="C35" s="57">
        <v>22</v>
      </c>
      <c r="D35" s="57" t="s">
        <v>221</v>
      </c>
      <c r="E35" s="57">
        <v>5</v>
      </c>
      <c r="F35" s="58" t="s">
        <v>28</v>
      </c>
      <c r="G35" s="20" t="s">
        <v>52</v>
      </c>
      <c r="H35" s="63" t="s">
        <v>306</v>
      </c>
      <c r="I35" s="64" t="s">
        <v>305</v>
      </c>
      <c r="J35" s="59">
        <v>79235519</v>
      </c>
      <c r="K35" s="7" t="s">
        <v>137</v>
      </c>
      <c r="L35" s="53">
        <v>36666666</v>
      </c>
      <c r="M35" s="54"/>
      <c r="N35" s="54">
        <v>0</v>
      </c>
      <c r="O35" s="54">
        <f>L35+M35+N35</f>
        <v>36666666</v>
      </c>
      <c r="P35" s="53">
        <v>34166667</v>
      </c>
      <c r="Q35" s="56">
        <v>42510</v>
      </c>
      <c r="R35" s="66" t="s">
        <v>290</v>
      </c>
      <c r="S35" s="56">
        <v>42734</v>
      </c>
      <c r="T35" s="60">
        <v>7</v>
      </c>
      <c r="U35" s="61">
        <v>1</v>
      </c>
      <c r="V35" s="60"/>
      <c r="W35" s="58" t="s">
        <v>299</v>
      </c>
      <c r="X35" s="58"/>
      <c r="Y35" s="58"/>
      <c r="Z35" s="62">
        <f t="shared" si="1"/>
        <v>0.93181820785124014</v>
      </c>
    </row>
    <row r="36" spans="3:26" ht="15" customHeight="1" x14ac:dyDescent="0.25">
      <c r="C36" s="57">
        <v>22</v>
      </c>
      <c r="D36" s="57" t="s">
        <v>221</v>
      </c>
      <c r="E36" s="57">
        <v>5</v>
      </c>
      <c r="F36" s="58" t="s">
        <v>28</v>
      </c>
      <c r="G36" s="20" t="s">
        <v>52</v>
      </c>
      <c r="H36" s="63" t="s">
        <v>306</v>
      </c>
      <c r="I36" s="64" t="s">
        <v>305</v>
      </c>
      <c r="J36" s="59">
        <v>79235519</v>
      </c>
      <c r="K36" s="7" t="s">
        <v>137</v>
      </c>
      <c r="L36" s="53">
        <v>0</v>
      </c>
      <c r="M36" s="54"/>
      <c r="N36" s="53">
        <v>5000000</v>
      </c>
      <c r="O36" s="54">
        <f t="shared" ref="O36" si="22">L36+M36+N36</f>
        <v>5000000</v>
      </c>
      <c r="P36" s="53"/>
      <c r="Q36" s="56">
        <f t="shared" ref="Q36:S36" si="23">Q33</f>
        <v>42732</v>
      </c>
      <c r="R36" s="66">
        <f t="shared" si="23"/>
        <v>42735</v>
      </c>
      <c r="S36" s="56">
        <f t="shared" si="23"/>
        <v>42765</v>
      </c>
      <c r="T36" s="60">
        <v>7</v>
      </c>
      <c r="U36" s="61">
        <v>1</v>
      </c>
      <c r="V36" s="60"/>
      <c r="W36" s="58" t="s">
        <v>299</v>
      </c>
      <c r="X36" s="58"/>
      <c r="Y36" s="58"/>
      <c r="Z36" s="62">
        <f t="shared" si="1"/>
        <v>0</v>
      </c>
    </row>
    <row r="37" spans="3:26" ht="15" customHeight="1" x14ac:dyDescent="0.25">
      <c r="C37" s="57">
        <v>23</v>
      </c>
      <c r="D37" s="57" t="s">
        <v>222</v>
      </c>
      <c r="E37" s="57">
        <v>5</v>
      </c>
      <c r="F37" s="58" t="s">
        <v>28</v>
      </c>
      <c r="G37" s="20" t="s">
        <v>53</v>
      </c>
      <c r="H37" s="63" t="s">
        <v>306</v>
      </c>
      <c r="I37" s="64" t="s">
        <v>305</v>
      </c>
      <c r="J37" s="59">
        <v>38610462</v>
      </c>
      <c r="K37" s="7" t="s">
        <v>308</v>
      </c>
      <c r="L37" s="53">
        <v>33000000</v>
      </c>
      <c r="M37" s="54"/>
      <c r="N37" s="54">
        <v>0</v>
      </c>
      <c r="O37" s="54">
        <f>L37+M37+N37</f>
        <v>33000000</v>
      </c>
      <c r="P37" s="53">
        <v>30750000</v>
      </c>
      <c r="Q37" s="56">
        <v>42510</v>
      </c>
      <c r="R37" s="66" t="s">
        <v>290</v>
      </c>
      <c r="S37" s="56">
        <v>42734</v>
      </c>
      <c r="T37" s="60">
        <v>7</v>
      </c>
      <c r="U37" s="61">
        <v>1</v>
      </c>
      <c r="V37" s="60"/>
      <c r="W37" s="58" t="s">
        <v>299</v>
      </c>
      <c r="X37" s="58"/>
      <c r="Y37" s="58"/>
      <c r="Z37" s="62">
        <f t="shared" si="1"/>
        <v>0.93181818181818177</v>
      </c>
    </row>
    <row r="38" spans="3:26" ht="15" customHeight="1" x14ac:dyDescent="0.25">
      <c r="C38" s="57">
        <v>23</v>
      </c>
      <c r="D38" s="57" t="s">
        <v>222</v>
      </c>
      <c r="E38" s="57">
        <v>5</v>
      </c>
      <c r="F38" s="58" t="s">
        <v>28</v>
      </c>
      <c r="G38" s="20" t="s">
        <v>53</v>
      </c>
      <c r="H38" s="63" t="s">
        <v>306</v>
      </c>
      <c r="I38" s="64" t="s">
        <v>305</v>
      </c>
      <c r="J38" s="59">
        <v>38610462</v>
      </c>
      <c r="K38" s="7" t="s">
        <v>308</v>
      </c>
      <c r="L38" s="53">
        <v>0</v>
      </c>
      <c r="M38" s="54"/>
      <c r="N38" s="53">
        <v>4500000</v>
      </c>
      <c r="O38" s="54">
        <f t="shared" ref="O38" si="24">L38+M38+N38</f>
        <v>4500000</v>
      </c>
      <c r="P38" s="53"/>
      <c r="Q38" s="56">
        <f t="shared" ref="Q38:S38" si="25">Q36</f>
        <v>42732</v>
      </c>
      <c r="R38" s="66">
        <f t="shared" si="25"/>
        <v>42735</v>
      </c>
      <c r="S38" s="56">
        <f t="shared" si="25"/>
        <v>42765</v>
      </c>
      <c r="T38" s="60">
        <v>7</v>
      </c>
      <c r="U38" s="61">
        <v>1</v>
      </c>
      <c r="V38" s="60"/>
      <c r="W38" s="58" t="s">
        <v>299</v>
      </c>
      <c r="X38" s="58"/>
      <c r="Y38" s="58"/>
      <c r="Z38" s="62">
        <f t="shared" si="1"/>
        <v>0</v>
      </c>
    </row>
    <row r="39" spans="3:26" ht="15" customHeight="1" x14ac:dyDescent="0.25">
      <c r="C39" s="57">
        <v>24</v>
      </c>
      <c r="D39" s="57" t="s">
        <v>222</v>
      </c>
      <c r="E39" s="57">
        <v>5</v>
      </c>
      <c r="F39" s="58" t="s">
        <v>28</v>
      </c>
      <c r="G39" s="20" t="s">
        <v>54</v>
      </c>
      <c r="H39" s="63" t="s">
        <v>306</v>
      </c>
      <c r="I39" s="64" t="s">
        <v>305</v>
      </c>
      <c r="J39" s="59">
        <v>52862078</v>
      </c>
      <c r="K39" s="7" t="s">
        <v>138</v>
      </c>
      <c r="L39" s="53">
        <v>21500000</v>
      </c>
      <c r="M39" s="54"/>
      <c r="N39" s="54">
        <v>0</v>
      </c>
      <c r="O39" s="54">
        <f>L39+M39+N39</f>
        <v>21500000</v>
      </c>
      <c r="P39" s="53">
        <v>27376666</v>
      </c>
      <c r="Q39" s="56">
        <v>42510</v>
      </c>
      <c r="R39" s="66" t="s">
        <v>290</v>
      </c>
      <c r="S39" s="56">
        <v>42739</v>
      </c>
      <c r="T39" s="60">
        <v>5</v>
      </c>
      <c r="U39" s="61">
        <v>2</v>
      </c>
      <c r="V39" s="60"/>
      <c r="W39" s="58"/>
      <c r="X39" s="58" t="s">
        <v>299</v>
      </c>
      <c r="Y39" s="58"/>
      <c r="Z39" s="62">
        <f t="shared" si="1"/>
        <v>1.2733333023255813</v>
      </c>
    </row>
    <row r="40" spans="3:26" ht="15" customHeight="1" x14ac:dyDescent="0.25">
      <c r="C40" s="57">
        <v>24</v>
      </c>
      <c r="D40" s="57" t="s">
        <v>222</v>
      </c>
      <c r="E40" s="57">
        <v>5</v>
      </c>
      <c r="F40" s="58" t="s">
        <v>28</v>
      </c>
      <c r="G40" s="20" t="s">
        <v>54</v>
      </c>
      <c r="H40" s="63" t="s">
        <v>306</v>
      </c>
      <c r="I40" s="64" t="s">
        <v>305</v>
      </c>
      <c r="J40" s="59">
        <v>52862078</v>
      </c>
      <c r="K40" s="7" t="s">
        <v>138</v>
      </c>
      <c r="L40" s="53">
        <v>0</v>
      </c>
      <c r="M40" s="54"/>
      <c r="N40" s="53">
        <v>10750000</v>
      </c>
      <c r="O40" s="54">
        <f t="shared" ref="O40" si="26">L40+M40+N40</f>
        <v>10750000</v>
      </c>
      <c r="P40" s="53"/>
      <c r="Q40" s="56"/>
      <c r="R40" s="66"/>
      <c r="S40" s="56"/>
      <c r="T40" s="60">
        <v>5</v>
      </c>
      <c r="U40" s="61">
        <v>2</v>
      </c>
      <c r="V40" s="60"/>
      <c r="W40" s="58"/>
      <c r="X40" s="58" t="s">
        <v>299</v>
      </c>
      <c r="Y40" s="58"/>
      <c r="Z40" s="62">
        <f t="shared" ref="Z40:Z71" si="27">P40/O40</f>
        <v>0</v>
      </c>
    </row>
    <row r="41" spans="3:26" ht="30" customHeight="1" x14ac:dyDescent="0.25">
      <c r="C41" s="57">
        <v>25</v>
      </c>
      <c r="D41" s="57" t="s">
        <v>223</v>
      </c>
      <c r="E41" s="57">
        <v>5</v>
      </c>
      <c r="F41" s="58" t="s">
        <v>28</v>
      </c>
      <c r="G41" s="20" t="s">
        <v>55</v>
      </c>
      <c r="H41" s="63" t="s">
        <v>306</v>
      </c>
      <c r="I41" s="64" t="s">
        <v>305</v>
      </c>
      <c r="J41" s="59">
        <v>52879389</v>
      </c>
      <c r="K41" s="7" t="s">
        <v>139</v>
      </c>
      <c r="L41" s="53">
        <v>44000000</v>
      </c>
      <c r="M41" s="54"/>
      <c r="N41" s="54">
        <v>0</v>
      </c>
      <c r="O41" s="54">
        <f t="shared" ref="O41" si="28">L41+M41+N41</f>
        <v>44000000</v>
      </c>
      <c r="P41" s="53">
        <v>41000000</v>
      </c>
      <c r="Q41" s="56">
        <v>42510</v>
      </c>
      <c r="R41" s="66" t="s">
        <v>290</v>
      </c>
      <c r="S41" s="56">
        <v>42734</v>
      </c>
      <c r="T41" s="60">
        <v>7</v>
      </c>
      <c r="U41" s="61">
        <v>1</v>
      </c>
      <c r="V41" s="60"/>
      <c r="W41" s="58" t="s">
        <v>299</v>
      </c>
      <c r="X41" s="58"/>
      <c r="Y41" s="58"/>
      <c r="Z41" s="62">
        <f t="shared" si="27"/>
        <v>0.93181818181818177</v>
      </c>
    </row>
    <row r="42" spans="3:26" ht="15" customHeight="1" x14ac:dyDescent="0.25">
      <c r="C42" s="57">
        <v>25</v>
      </c>
      <c r="D42" s="57" t="s">
        <v>223</v>
      </c>
      <c r="E42" s="57">
        <v>5</v>
      </c>
      <c r="F42" s="58" t="s">
        <v>28</v>
      </c>
      <c r="G42" s="20" t="s">
        <v>55</v>
      </c>
      <c r="H42" s="63" t="s">
        <v>306</v>
      </c>
      <c r="I42" s="64" t="s">
        <v>305</v>
      </c>
      <c r="J42" s="59">
        <v>52879389</v>
      </c>
      <c r="K42" s="7" t="s">
        <v>139</v>
      </c>
      <c r="L42" s="53">
        <v>0</v>
      </c>
      <c r="M42" s="54"/>
      <c r="N42" s="53">
        <v>6000000</v>
      </c>
      <c r="O42" s="54">
        <f t="shared" si="0"/>
        <v>6000000</v>
      </c>
      <c r="P42" s="53"/>
      <c r="Q42" s="56">
        <f t="shared" ref="Q42:S42" si="29">Q38</f>
        <v>42732</v>
      </c>
      <c r="R42" s="66">
        <f t="shared" si="29"/>
        <v>42735</v>
      </c>
      <c r="S42" s="56">
        <f t="shared" si="29"/>
        <v>42765</v>
      </c>
      <c r="T42" s="60">
        <v>7</v>
      </c>
      <c r="U42" s="61">
        <v>1</v>
      </c>
      <c r="V42" s="60"/>
      <c r="W42" s="58" t="s">
        <v>299</v>
      </c>
      <c r="X42" s="58"/>
      <c r="Y42" s="58"/>
      <c r="Z42" s="62">
        <f t="shared" si="27"/>
        <v>0</v>
      </c>
    </row>
    <row r="43" spans="3:26" ht="15" customHeight="1" x14ac:dyDescent="0.25">
      <c r="C43" s="57">
        <v>26</v>
      </c>
      <c r="D43" s="57" t="s">
        <v>224</v>
      </c>
      <c r="E43" s="57">
        <v>5</v>
      </c>
      <c r="F43" s="58" t="s">
        <v>28</v>
      </c>
      <c r="G43" s="20" t="s">
        <v>56</v>
      </c>
      <c r="H43" s="63" t="s">
        <v>306</v>
      </c>
      <c r="I43" s="64" t="s">
        <v>305</v>
      </c>
      <c r="J43" s="59">
        <v>52530406</v>
      </c>
      <c r="K43" s="7" t="s">
        <v>309</v>
      </c>
      <c r="L43" s="53">
        <v>33000000</v>
      </c>
      <c r="M43" s="54"/>
      <c r="N43" s="54">
        <v>0</v>
      </c>
      <c r="O43" s="54">
        <f t="shared" si="0"/>
        <v>33000000</v>
      </c>
      <c r="P43" s="53">
        <v>30750000</v>
      </c>
      <c r="Q43" s="56">
        <v>42510</v>
      </c>
      <c r="R43" s="66" t="s">
        <v>290</v>
      </c>
      <c r="S43" s="56">
        <v>42734</v>
      </c>
      <c r="T43" s="60">
        <v>7</v>
      </c>
      <c r="U43" s="61">
        <v>0</v>
      </c>
      <c r="V43" s="60"/>
      <c r="W43" s="58"/>
      <c r="X43" s="58" t="s">
        <v>299</v>
      </c>
      <c r="Y43" s="58"/>
      <c r="Z43" s="62">
        <f t="shared" si="27"/>
        <v>0.93181818181818177</v>
      </c>
    </row>
    <row r="44" spans="3:26" ht="15" customHeight="1" x14ac:dyDescent="0.25">
      <c r="C44" s="57">
        <v>27</v>
      </c>
      <c r="D44" s="57" t="s">
        <v>225</v>
      </c>
      <c r="E44" s="57">
        <v>5</v>
      </c>
      <c r="F44" s="58" t="s">
        <v>28</v>
      </c>
      <c r="G44" s="20" t="s">
        <v>57</v>
      </c>
      <c r="H44" s="63" t="s">
        <v>306</v>
      </c>
      <c r="I44" s="64" t="s">
        <v>305</v>
      </c>
      <c r="J44" s="59">
        <v>72357922</v>
      </c>
      <c r="K44" s="7" t="s">
        <v>140</v>
      </c>
      <c r="L44" s="53">
        <v>31500000</v>
      </c>
      <c r="M44" s="54"/>
      <c r="N44" s="54">
        <v>0</v>
      </c>
      <c r="O44" s="54">
        <f>L44+M44+N44</f>
        <v>31500000</v>
      </c>
      <c r="P44" s="53">
        <v>29100000</v>
      </c>
      <c r="Q44" s="56">
        <v>42522</v>
      </c>
      <c r="R44" s="66" t="s">
        <v>292</v>
      </c>
      <c r="S44" s="56">
        <v>42765</v>
      </c>
      <c r="T44" s="60">
        <v>7</v>
      </c>
      <c r="U44" s="61">
        <v>1</v>
      </c>
      <c r="V44" s="60"/>
      <c r="W44" s="58" t="s">
        <v>299</v>
      </c>
      <c r="X44" s="58"/>
      <c r="Y44" s="58"/>
      <c r="Z44" s="62">
        <f t="shared" si="27"/>
        <v>0.92380952380952386</v>
      </c>
    </row>
    <row r="45" spans="3:26" ht="30" customHeight="1" x14ac:dyDescent="0.25">
      <c r="C45" s="57">
        <v>27</v>
      </c>
      <c r="D45" s="57" t="s">
        <v>225</v>
      </c>
      <c r="E45" s="57">
        <v>5</v>
      </c>
      <c r="F45" s="58" t="s">
        <v>28</v>
      </c>
      <c r="G45" s="20" t="s">
        <v>57</v>
      </c>
      <c r="H45" s="63" t="s">
        <v>306</v>
      </c>
      <c r="I45" s="64" t="s">
        <v>305</v>
      </c>
      <c r="J45" s="59">
        <v>72357922</v>
      </c>
      <c r="K45" s="7" t="s">
        <v>140</v>
      </c>
      <c r="L45" s="53">
        <v>0</v>
      </c>
      <c r="M45" s="54"/>
      <c r="N45" s="53">
        <v>4500000</v>
      </c>
      <c r="O45" s="54">
        <f t="shared" ref="O45" si="30">L45+M45+N45</f>
        <v>4500000</v>
      </c>
      <c r="P45" s="53"/>
      <c r="Q45" s="56"/>
      <c r="R45" s="66"/>
      <c r="S45" s="56"/>
      <c r="T45" s="60">
        <v>7</v>
      </c>
      <c r="U45" s="61">
        <v>1</v>
      </c>
      <c r="V45" s="60"/>
      <c r="W45" s="58" t="s">
        <v>299</v>
      </c>
      <c r="X45" s="58"/>
      <c r="Y45" s="58"/>
      <c r="Z45" s="62">
        <f t="shared" si="27"/>
        <v>0</v>
      </c>
    </row>
    <row r="46" spans="3:26" ht="30" customHeight="1" x14ac:dyDescent="0.25">
      <c r="C46" s="57">
        <v>28</v>
      </c>
      <c r="D46" s="57" t="s">
        <v>226</v>
      </c>
      <c r="E46" s="57">
        <v>5</v>
      </c>
      <c r="F46" s="58" t="s">
        <v>28</v>
      </c>
      <c r="G46" s="20" t="s">
        <v>58</v>
      </c>
      <c r="H46" s="63" t="s">
        <v>306</v>
      </c>
      <c r="I46" s="64" t="s">
        <v>305</v>
      </c>
      <c r="J46" s="59">
        <v>1014213880</v>
      </c>
      <c r="K46" s="7" t="s">
        <v>141</v>
      </c>
      <c r="L46" s="53">
        <v>18083333</v>
      </c>
      <c r="M46" s="54"/>
      <c r="N46" s="54">
        <v>0</v>
      </c>
      <c r="O46" s="54">
        <f>L46+M46+N46</f>
        <v>18083333</v>
      </c>
      <c r="P46" s="53">
        <v>16750000</v>
      </c>
      <c r="Q46" s="56">
        <v>42514</v>
      </c>
      <c r="R46" s="66" t="s">
        <v>293</v>
      </c>
      <c r="S46" s="56">
        <v>42734</v>
      </c>
      <c r="T46" s="60">
        <v>7</v>
      </c>
      <c r="U46" s="61">
        <v>1</v>
      </c>
      <c r="V46" s="60"/>
      <c r="W46" s="58" t="s">
        <v>299</v>
      </c>
      <c r="X46" s="58"/>
      <c r="Y46" s="58"/>
      <c r="Z46" s="62">
        <f t="shared" si="27"/>
        <v>0.92626729818004239</v>
      </c>
    </row>
    <row r="47" spans="3:26" ht="15" customHeight="1" x14ac:dyDescent="0.25">
      <c r="C47" s="57">
        <v>28</v>
      </c>
      <c r="D47" s="57" t="s">
        <v>226</v>
      </c>
      <c r="E47" s="57">
        <v>5</v>
      </c>
      <c r="F47" s="58" t="s">
        <v>28</v>
      </c>
      <c r="G47" s="20" t="s">
        <v>58</v>
      </c>
      <c r="H47" s="63" t="s">
        <v>306</v>
      </c>
      <c r="I47" s="64" t="s">
        <v>305</v>
      </c>
      <c r="J47" s="59">
        <v>1014213880</v>
      </c>
      <c r="K47" s="7" t="s">
        <v>141</v>
      </c>
      <c r="L47" s="53">
        <v>0</v>
      </c>
      <c r="M47" s="54"/>
      <c r="N47" s="53">
        <v>2500000</v>
      </c>
      <c r="O47" s="54">
        <f t="shared" ref="O47" si="31">L47+M47+N47</f>
        <v>2500000</v>
      </c>
      <c r="P47" s="53"/>
      <c r="Q47" s="56">
        <f t="shared" ref="Q47:S47" si="32">Q38</f>
        <v>42732</v>
      </c>
      <c r="R47" s="66">
        <f>R38</f>
        <v>42735</v>
      </c>
      <c r="S47" s="56">
        <f t="shared" si="32"/>
        <v>42765</v>
      </c>
      <c r="T47" s="60">
        <v>7</v>
      </c>
      <c r="U47" s="61">
        <v>1</v>
      </c>
      <c r="V47" s="60"/>
      <c r="W47" s="58" t="s">
        <v>299</v>
      </c>
      <c r="X47" s="58"/>
      <c r="Y47" s="58"/>
      <c r="Z47" s="62">
        <f t="shared" si="27"/>
        <v>0</v>
      </c>
    </row>
    <row r="48" spans="3:26" ht="15" customHeight="1" x14ac:dyDescent="0.25">
      <c r="C48" s="57">
        <v>29</v>
      </c>
      <c r="D48" s="57" t="s">
        <v>227</v>
      </c>
      <c r="E48" s="57">
        <v>5</v>
      </c>
      <c r="F48" s="58" t="s">
        <v>28</v>
      </c>
      <c r="G48" s="20" t="s">
        <v>59</v>
      </c>
      <c r="H48" s="63" t="s">
        <v>306</v>
      </c>
      <c r="I48" s="64" t="s">
        <v>305</v>
      </c>
      <c r="J48" s="59">
        <v>79796327</v>
      </c>
      <c r="K48" s="7" t="s">
        <v>142</v>
      </c>
      <c r="L48" s="53">
        <v>39416666</v>
      </c>
      <c r="M48" s="54"/>
      <c r="N48" s="54">
        <v>0</v>
      </c>
      <c r="O48" s="54">
        <f>L48+M48+N48</f>
        <v>39416666</v>
      </c>
      <c r="P48" s="53">
        <v>36666667</v>
      </c>
      <c r="Q48" s="56">
        <v>42515</v>
      </c>
      <c r="R48" s="66" t="s">
        <v>294</v>
      </c>
      <c r="S48" s="56">
        <v>42734</v>
      </c>
      <c r="T48" s="60">
        <v>7</v>
      </c>
      <c r="U48" s="61">
        <v>1</v>
      </c>
      <c r="V48" s="60"/>
      <c r="W48" s="58" t="s">
        <v>299</v>
      </c>
      <c r="X48" s="58"/>
      <c r="Y48" s="58"/>
      <c r="Z48" s="62">
        <f t="shared" si="27"/>
        <v>0.93023258232951511</v>
      </c>
    </row>
    <row r="49" spans="3:26" ht="15" customHeight="1" x14ac:dyDescent="0.25">
      <c r="C49" s="57">
        <v>29</v>
      </c>
      <c r="D49" s="57" t="s">
        <v>227</v>
      </c>
      <c r="E49" s="57">
        <v>5</v>
      </c>
      <c r="F49" s="58" t="s">
        <v>28</v>
      </c>
      <c r="G49" s="20" t="s">
        <v>59</v>
      </c>
      <c r="H49" s="63" t="s">
        <v>306</v>
      </c>
      <c r="I49" s="64" t="s">
        <v>305</v>
      </c>
      <c r="J49" s="59">
        <v>79796327</v>
      </c>
      <c r="K49" s="7" t="s">
        <v>142</v>
      </c>
      <c r="L49" s="53">
        <v>0</v>
      </c>
      <c r="M49" s="54"/>
      <c r="N49" s="53">
        <v>5500000</v>
      </c>
      <c r="O49" s="54">
        <f t="shared" ref="O49" si="33">L49+M49+N49</f>
        <v>5500000</v>
      </c>
      <c r="P49" s="53"/>
      <c r="Q49" s="56">
        <f t="shared" ref="Q49:S49" si="34">Q47</f>
        <v>42732</v>
      </c>
      <c r="R49" s="66">
        <f t="shared" si="34"/>
        <v>42735</v>
      </c>
      <c r="S49" s="56">
        <f t="shared" si="34"/>
        <v>42765</v>
      </c>
      <c r="T49" s="60">
        <v>7</v>
      </c>
      <c r="U49" s="61">
        <v>1</v>
      </c>
      <c r="V49" s="60"/>
      <c r="W49" s="58" t="s">
        <v>299</v>
      </c>
      <c r="X49" s="58"/>
      <c r="Y49" s="58"/>
      <c r="Z49" s="62">
        <f t="shared" si="27"/>
        <v>0</v>
      </c>
    </row>
    <row r="50" spans="3:26" ht="15" customHeight="1" x14ac:dyDescent="0.25">
      <c r="C50" s="57">
        <v>30</v>
      </c>
      <c r="D50" s="57" t="s">
        <v>228</v>
      </c>
      <c r="E50" s="57">
        <v>5</v>
      </c>
      <c r="F50" s="58" t="s">
        <v>28</v>
      </c>
      <c r="G50" s="20" t="s">
        <v>60</v>
      </c>
      <c r="H50" s="63" t="s">
        <v>306</v>
      </c>
      <c r="I50" s="64" t="s">
        <v>305</v>
      </c>
      <c r="J50" s="59">
        <v>51604977</v>
      </c>
      <c r="K50" s="7" t="s">
        <v>143</v>
      </c>
      <c r="L50" s="53">
        <v>32250000</v>
      </c>
      <c r="M50" s="54"/>
      <c r="N50" s="54">
        <v>0</v>
      </c>
      <c r="O50" s="54">
        <f>L50+M50+N50</f>
        <v>32250000</v>
      </c>
      <c r="P50" s="53">
        <v>30000000</v>
      </c>
      <c r="Q50" s="56">
        <v>42515</v>
      </c>
      <c r="R50" s="66" t="s">
        <v>294</v>
      </c>
      <c r="S50" s="56">
        <v>42734</v>
      </c>
      <c r="T50" s="60">
        <v>7</v>
      </c>
      <c r="U50" s="61">
        <v>1</v>
      </c>
      <c r="V50" s="60"/>
      <c r="W50" s="58" t="s">
        <v>299</v>
      </c>
      <c r="X50" s="58"/>
      <c r="Y50" s="58"/>
      <c r="Z50" s="62">
        <f t="shared" si="27"/>
        <v>0.93023255813953487</v>
      </c>
    </row>
    <row r="51" spans="3:26" ht="15" customHeight="1" x14ac:dyDescent="0.25">
      <c r="C51" s="57">
        <v>30</v>
      </c>
      <c r="D51" s="57" t="s">
        <v>228</v>
      </c>
      <c r="E51" s="57">
        <v>5</v>
      </c>
      <c r="F51" s="58" t="s">
        <v>28</v>
      </c>
      <c r="G51" s="20" t="s">
        <v>60</v>
      </c>
      <c r="H51" s="63" t="s">
        <v>306</v>
      </c>
      <c r="I51" s="64" t="s">
        <v>305</v>
      </c>
      <c r="J51" s="59">
        <v>51604977</v>
      </c>
      <c r="K51" s="7" t="s">
        <v>143</v>
      </c>
      <c r="L51" s="53">
        <v>0</v>
      </c>
      <c r="M51" s="54"/>
      <c r="N51" s="53">
        <v>4500000</v>
      </c>
      <c r="O51" s="54">
        <f t="shared" ref="O51" si="35">L51+M51+N51</f>
        <v>4500000</v>
      </c>
      <c r="P51" s="53"/>
      <c r="Q51" s="56">
        <f t="shared" ref="Q51:S51" si="36">Q50</f>
        <v>42515</v>
      </c>
      <c r="R51" s="66" t="str">
        <f t="shared" si="36"/>
        <v>25-05-2016</v>
      </c>
      <c r="S51" s="56">
        <f t="shared" si="36"/>
        <v>42734</v>
      </c>
      <c r="T51" s="60">
        <v>7</v>
      </c>
      <c r="U51" s="61">
        <v>1</v>
      </c>
      <c r="V51" s="60"/>
      <c r="W51" s="58" t="s">
        <v>299</v>
      </c>
      <c r="X51" s="58"/>
      <c r="Y51" s="58"/>
      <c r="Z51" s="62">
        <f t="shared" si="27"/>
        <v>0</v>
      </c>
    </row>
    <row r="52" spans="3:26" ht="15" customHeight="1" x14ac:dyDescent="0.25">
      <c r="C52" s="57">
        <v>31</v>
      </c>
      <c r="D52" s="57" t="s">
        <v>229</v>
      </c>
      <c r="E52" s="57">
        <v>5</v>
      </c>
      <c r="F52" s="58" t="s">
        <v>28</v>
      </c>
      <c r="G52" s="20" t="s">
        <v>61</v>
      </c>
      <c r="H52" s="63" t="s">
        <v>306</v>
      </c>
      <c r="I52" s="64" t="s">
        <v>305</v>
      </c>
      <c r="J52" s="59">
        <v>79719206</v>
      </c>
      <c r="K52" s="7" t="s">
        <v>144</v>
      </c>
      <c r="L52" s="53">
        <v>14000000</v>
      </c>
      <c r="M52" s="54"/>
      <c r="N52" s="54">
        <v>0</v>
      </c>
      <c r="O52" s="54">
        <f t="shared" si="0"/>
        <v>14000000</v>
      </c>
      <c r="P52" s="53">
        <v>13000000</v>
      </c>
      <c r="Q52" s="56">
        <v>42522</v>
      </c>
      <c r="R52" s="66">
        <v>42517</v>
      </c>
      <c r="S52" s="56">
        <v>42734</v>
      </c>
      <c r="T52" s="60">
        <v>7</v>
      </c>
      <c r="U52" s="61">
        <v>0</v>
      </c>
      <c r="V52" s="60"/>
      <c r="W52" s="58"/>
      <c r="X52" s="58" t="s">
        <v>299</v>
      </c>
      <c r="Y52" s="58"/>
      <c r="Z52" s="62">
        <f t="shared" si="27"/>
        <v>0.9285714285714286</v>
      </c>
    </row>
    <row r="53" spans="3:26" ht="15" customHeight="1" x14ac:dyDescent="0.25">
      <c r="C53" s="57">
        <v>32</v>
      </c>
      <c r="D53" s="57" t="s">
        <v>230</v>
      </c>
      <c r="E53" s="57">
        <v>5</v>
      </c>
      <c r="F53" s="58" t="s">
        <v>28</v>
      </c>
      <c r="G53" s="20" t="s">
        <v>62</v>
      </c>
      <c r="H53" s="63" t="s">
        <v>306</v>
      </c>
      <c r="I53" s="64" t="s">
        <v>305</v>
      </c>
      <c r="J53" s="59">
        <v>1022957446</v>
      </c>
      <c r="K53" s="7" t="s">
        <v>145</v>
      </c>
      <c r="L53" s="53">
        <v>14694666</v>
      </c>
      <c r="M53" s="54"/>
      <c r="N53" s="54">
        <v>0</v>
      </c>
      <c r="O53" s="54">
        <f>L53+M53+N53</f>
        <v>14694666</v>
      </c>
      <c r="P53" s="53">
        <v>13664667</v>
      </c>
      <c r="Q53" s="56">
        <v>42516</v>
      </c>
      <c r="R53" s="66" t="s">
        <v>295</v>
      </c>
      <c r="S53" s="56">
        <v>42735</v>
      </c>
      <c r="T53" s="60">
        <v>7</v>
      </c>
      <c r="U53" s="61">
        <v>1</v>
      </c>
      <c r="V53" s="60"/>
      <c r="W53" s="58" t="s">
        <v>299</v>
      </c>
      <c r="X53" s="58"/>
      <c r="Y53" s="58"/>
      <c r="Z53" s="62">
        <f t="shared" si="27"/>
        <v>0.92990660692798321</v>
      </c>
    </row>
    <row r="54" spans="3:26" ht="30" customHeight="1" x14ac:dyDescent="0.25">
      <c r="C54" s="57">
        <v>32</v>
      </c>
      <c r="D54" s="57" t="s">
        <v>230</v>
      </c>
      <c r="E54" s="57">
        <v>5</v>
      </c>
      <c r="F54" s="58" t="s">
        <v>28</v>
      </c>
      <c r="G54" s="20" t="s">
        <v>62</v>
      </c>
      <c r="H54" s="63" t="s">
        <v>306</v>
      </c>
      <c r="I54" s="64" t="s">
        <v>305</v>
      </c>
      <c r="J54" s="59">
        <v>1022957446</v>
      </c>
      <c r="K54" s="7" t="s">
        <v>145</v>
      </c>
      <c r="L54" s="53">
        <v>0</v>
      </c>
      <c r="M54" s="54"/>
      <c r="N54" s="53">
        <v>2060000</v>
      </c>
      <c r="O54" s="54">
        <f t="shared" ref="O54" si="37">L54+M54+N54</f>
        <v>2060000</v>
      </c>
      <c r="P54" s="53"/>
      <c r="Q54" s="56">
        <f t="shared" ref="Q54:S54" si="38">Q47</f>
        <v>42732</v>
      </c>
      <c r="R54" s="66">
        <f t="shared" si="38"/>
        <v>42735</v>
      </c>
      <c r="S54" s="56">
        <f t="shared" si="38"/>
        <v>42765</v>
      </c>
      <c r="T54" s="60">
        <v>7</v>
      </c>
      <c r="U54" s="61">
        <v>1</v>
      </c>
      <c r="V54" s="60"/>
      <c r="W54" s="58" t="s">
        <v>299</v>
      </c>
      <c r="X54" s="58"/>
      <c r="Y54" s="58"/>
      <c r="Z54" s="62">
        <f t="shared" si="27"/>
        <v>0</v>
      </c>
    </row>
    <row r="55" spans="3:26" ht="30" customHeight="1" x14ac:dyDescent="0.25">
      <c r="C55" s="57">
        <v>33</v>
      </c>
      <c r="D55" s="57" t="s">
        <v>231</v>
      </c>
      <c r="E55" s="57">
        <v>5</v>
      </c>
      <c r="F55" s="58" t="s">
        <v>28</v>
      </c>
      <c r="G55" s="20" t="s">
        <v>63</v>
      </c>
      <c r="H55" s="63" t="s">
        <v>306</v>
      </c>
      <c r="I55" s="64" t="s">
        <v>305</v>
      </c>
      <c r="J55" s="59">
        <v>1010172202</v>
      </c>
      <c r="K55" s="7" t="s">
        <v>146</v>
      </c>
      <c r="L55" s="53">
        <v>17500000</v>
      </c>
      <c r="M55" s="54"/>
      <c r="N55" s="54">
        <v>0</v>
      </c>
      <c r="O55" s="54">
        <f t="shared" ref="O55:O87" si="39">L55+M55+N55</f>
        <v>17500000</v>
      </c>
      <c r="P55" s="53">
        <v>15666667</v>
      </c>
      <c r="Q55" s="56">
        <v>42528</v>
      </c>
      <c r="R55" s="66" t="s">
        <v>296</v>
      </c>
      <c r="S55" s="56">
        <v>42741</v>
      </c>
      <c r="T55" s="60">
        <v>7</v>
      </c>
      <c r="U55" s="61">
        <v>0</v>
      </c>
      <c r="V55" s="60"/>
      <c r="W55" s="58"/>
      <c r="X55" s="58" t="s">
        <v>299</v>
      </c>
      <c r="Y55" s="58"/>
      <c r="Z55" s="62">
        <f t="shared" si="27"/>
        <v>0.89523811428571431</v>
      </c>
    </row>
    <row r="56" spans="3:26" ht="15" customHeight="1" x14ac:dyDescent="0.25">
      <c r="C56" s="57">
        <v>34</v>
      </c>
      <c r="D56" s="57" t="s">
        <v>232</v>
      </c>
      <c r="E56" s="57">
        <v>5</v>
      </c>
      <c r="F56" s="58" t="s">
        <v>28</v>
      </c>
      <c r="G56" s="20" t="s">
        <v>64</v>
      </c>
      <c r="H56" s="63" t="s">
        <v>306</v>
      </c>
      <c r="I56" s="64" t="s">
        <v>305</v>
      </c>
      <c r="J56" s="59">
        <v>52938311</v>
      </c>
      <c r="K56" s="7" t="s">
        <v>147</v>
      </c>
      <c r="L56" s="53">
        <v>17500000</v>
      </c>
      <c r="M56" s="54"/>
      <c r="N56" s="54">
        <v>0</v>
      </c>
      <c r="O56" s="54">
        <f>L56+M56+N56</f>
        <v>17500000</v>
      </c>
      <c r="P56" s="53">
        <v>16500000</v>
      </c>
      <c r="Q56" s="56">
        <v>42517</v>
      </c>
      <c r="R56" s="66">
        <v>42517</v>
      </c>
      <c r="S56" s="56">
        <v>42730</v>
      </c>
      <c r="T56" s="60">
        <v>7</v>
      </c>
      <c r="U56" s="61">
        <v>1</v>
      </c>
      <c r="V56" s="60"/>
      <c r="W56" s="58" t="s">
        <v>299</v>
      </c>
      <c r="X56" s="58"/>
      <c r="Y56" s="58"/>
      <c r="Z56" s="62">
        <f t="shared" si="27"/>
        <v>0.94285714285714284</v>
      </c>
    </row>
    <row r="57" spans="3:26" ht="15" customHeight="1" x14ac:dyDescent="0.25">
      <c r="C57" s="57">
        <v>34</v>
      </c>
      <c r="D57" s="57" t="s">
        <v>232</v>
      </c>
      <c r="E57" s="57">
        <v>5</v>
      </c>
      <c r="F57" s="58" t="s">
        <v>28</v>
      </c>
      <c r="G57" s="20" t="s">
        <v>64</v>
      </c>
      <c r="H57" s="63" t="s">
        <v>306</v>
      </c>
      <c r="I57" s="64" t="s">
        <v>305</v>
      </c>
      <c r="J57" s="59">
        <v>52938311</v>
      </c>
      <c r="K57" s="7" t="s">
        <v>147</v>
      </c>
      <c r="L57" s="53">
        <v>0</v>
      </c>
      <c r="M57" s="54"/>
      <c r="N57" s="53">
        <v>2500000</v>
      </c>
      <c r="O57" s="54">
        <f t="shared" ref="O57" si="40">L57+M57+N57</f>
        <v>2500000</v>
      </c>
      <c r="P57" s="53"/>
      <c r="Q57" s="56">
        <v>42729</v>
      </c>
      <c r="R57" s="66">
        <v>42731</v>
      </c>
      <c r="S57" s="56">
        <v>42761</v>
      </c>
      <c r="T57" s="60">
        <v>7</v>
      </c>
      <c r="U57" s="61">
        <v>1</v>
      </c>
      <c r="V57" s="60"/>
      <c r="W57" s="58" t="s">
        <v>299</v>
      </c>
      <c r="X57" s="58"/>
      <c r="Y57" s="58"/>
      <c r="Z57" s="62">
        <f t="shared" si="27"/>
        <v>0</v>
      </c>
    </row>
    <row r="58" spans="3:26" ht="15" customHeight="1" x14ac:dyDescent="0.25">
      <c r="C58" s="57">
        <v>35</v>
      </c>
      <c r="D58" s="57" t="s">
        <v>233</v>
      </c>
      <c r="E58" s="57">
        <v>5</v>
      </c>
      <c r="F58" s="58" t="s">
        <v>28</v>
      </c>
      <c r="G58" s="20" t="s">
        <v>65</v>
      </c>
      <c r="H58" s="63" t="s">
        <v>306</v>
      </c>
      <c r="I58" s="64" t="s">
        <v>305</v>
      </c>
      <c r="J58" s="59">
        <v>79614766</v>
      </c>
      <c r="K58" s="7" t="s">
        <v>148</v>
      </c>
      <c r="L58" s="53">
        <v>17500000</v>
      </c>
      <c r="M58" s="54"/>
      <c r="N58" s="54">
        <v>0</v>
      </c>
      <c r="O58" s="54">
        <f>L58+M58+N58</f>
        <v>17500000</v>
      </c>
      <c r="P58" s="53">
        <v>16166667</v>
      </c>
      <c r="Q58" s="56">
        <v>42522</v>
      </c>
      <c r="R58" s="66" t="s">
        <v>292</v>
      </c>
      <c r="S58" s="56">
        <v>42734</v>
      </c>
      <c r="T58" s="60">
        <v>7</v>
      </c>
      <c r="U58" s="61">
        <v>1</v>
      </c>
      <c r="V58" s="60"/>
      <c r="W58" s="58" t="s">
        <v>299</v>
      </c>
      <c r="X58" s="58"/>
      <c r="Y58" s="58"/>
      <c r="Z58" s="62">
        <f t="shared" si="27"/>
        <v>0.9238095428571429</v>
      </c>
    </row>
    <row r="59" spans="3:26" ht="15" customHeight="1" x14ac:dyDescent="0.25">
      <c r="C59" s="57">
        <v>35</v>
      </c>
      <c r="D59" s="57" t="s">
        <v>233</v>
      </c>
      <c r="E59" s="57">
        <v>5</v>
      </c>
      <c r="F59" s="58" t="s">
        <v>28</v>
      </c>
      <c r="G59" s="20" t="s">
        <v>65</v>
      </c>
      <c r="H59" s="63" t="s">
        <v>306</v>
      </c>
      <c r="I59" s="64" t="s">
        <v>305</v>
      </c>
      <c r="J59" s="59">
        <v>79614766</v>
      </c>
      <c r="K59" s="7" t="s">
        <v>148</v>
      </c>
      <c r="L59" s="53">
        <v>0</v>
      </c>
      <c r="M59" s="54"/>
      <c r="N59" s="53">
        <v>2500000</v>
      </c>
      <c r="O59" s="54">
        <f t="shared" ref="O59" si="41">L59+M59+N59</f>
        <v>2500000</v>
      </c>
      <c r="P59" s="53"/>
      <c r="Q59" s="56">
        <f t="shared" ref="Q59:S59" si="42">Q54</f>
        <v>42732</v>
      </c>
      <c r="R59" s="66">
        <f t="shared" si="42"/>
        <v>42735</v>
      </c>
      <c r="S59" s="56">
        <f t="shared" si="42"/>
        <v>42765</v>
      </c>
      <c r="T59" s="60">
        <v>7</v>
      </c>
      <c r="U59" s="61">
        <v>1</v>
      </c>
      <c r="V59" s="60"/>
      <c r="W59" s="58" t="s">
        <v>299</v>
      </c>
      <c r="X59" s="58"/>
      <c r="Y59" s="58"/>
      <c r="Z59" s="62">
        <f t="shared" si="27"/>
        <v>0</v>
      </c>
    </row>
    <row r="60" spans="3:26" ht="15" customHeight="1" x14ac:dyDescent="0.25">
      <c r="C60" s="57">
        <v>36</v>
      </c>
      <c r="D60" s="57" t="s">
        <v>234</v>
      </c>
      <c r="E60" s="57">
        <v>5</v>
      </c>
      <c r="F60" s="58" t="s">
        <v>28</v>
      </c>
      <c r="G60" s="20" t="s">
        <v>66</v>
      </c>
      <c r="H60" s="63" t="s">
        <v>306</v>
      </c>
      <c r="I60" s="64" t="s">
        <v>305</v>
      </c>
      <c r="J60" s="59">
        <v>1066178962</v>
      </c>
      <c r="K60" s="7" t="s">
        <v>149</v>
      </c>
      <c r="L60" s="53">
        <v>30300000</v>
      </c>
      <c r="M60" s="54"/>
      <c r="N60" s="54">
        <v>0</v>
      </c>
      <c r="O60" s="54">
        <f>L60+M60+N60</f>
        <v>30300000</v>
      </c>
      <c r="P60" s="53">
        <v>27900000</v>
      </c>
      <c r="Q60" s="56">
        <v>42530</v>
      </c>
      <c r="R60" s="66" t="s">
        <v>297</v>
      </c>
      <c r="S60" s="56">
        <v>42734</v>
      </c>
      <c r="T60" s="60">
        <v>6</v>
      </c>
      <c r="U60" s="61">
        <v>1</v>
      </c>
      <c r="V60" s="60"/>
      <c r="W60" s="58" t="s">
        <v>299</v>
      </c>
      <c r="X60" s="58"/>
      <c r="Y60" s="58"/>
      <c r="Z60" s="62">
        <f t="shared" si="27"/>
        <v>0.92079207920792083</v>
      </c>
    </row>
    <row r="61" spans="3:26" ht="30" customHeight="1" x14ac:dyDescent="0.25">
      <c r="C61" s="57">
        <v>36</v>
      </c>
      <c r="D61" s="57" t="s">
        <v>234</v>
      </c>
      <c r="E61" s="57">
        <v>5</v>
      </c>
      <c r="F61" s="58" t="s">
        <v>28</v>
      </c>
      <c r="G61" s="20" t="s">
        <v>66</v>
      </c>
      <c r="H61" s="63" t="s">
        <v>306</v>
      </c>
      <c r="I61" s="64" t="s">
        <v>305</v>
      </c>
      <c r="J61" s="59">
        <v>1066178962</v>
      </c>
      <c r="K61" s="7" t="s">
        <v>149</v>
      </c>
      <c r="L61" s="53">
        <v>0</v>
      </c>
      <c r="M61" s="54"/>
      <c r="N61" s="53">
        <v>4500000</v>
      </c>
      <c r="O61" s="54">
        <f t="shared" ref="O61" si="43">L61+M61+N61</f>
        <v>4500000</v>
      </c>
      <c r="P61" s="53"/>
      <c r="Q61" s="56">
        <f t="shared" ref="Q61:S61" si="44">Q54</f>
        <v>42732</v>
      </c>
      <c r="R61" s="66">
        <f t="shared" si="44"/>
        <v>42735</v>
      </c>
      <c r="S61" s="56">
        <f t="shared" si="44"/>
        <v>42765</v>
      </c>
      <c r="T61" s="60">
        <v>6</v>
      </c>
      <c r="U61" s="61">
        <v>1</v>
      </c>
      <c r="V61" s="60"/>
      <c r="W61" s="58" t="s">
        <v>299</v>
      </c>
      <c r="X61" s="58"/>
      <c r="Y61" s="58"/>
      <c r="Z61" s="62">
        <f t="shared" si="27"/>
        <v>0</v>
      </c>
    </row>
    <row r="62" spans="3:26" ht="30" customHeight="1" x14ac:dyDescent="0.25">
      <c r="C62" s="57">
        <v>37</v>
      </c>
      <c r="D62" s="57" t="s">
        <v>235</v>
      </c>
      <c r="E62" s="57">
        <v>5</v>
      </c>
      <c r="F62" s="58" t="s">
        <v>28</v>
      </c>
      <c r="G62" s="20" t="s">
        <v>67</v>
      </c>
      <c r="H62" s="63" t="s">
        <v>306</v>
      </c>
      <c r="I62" s="64" t="s">
        <v>305</v>
      </c>
      <c r="J62" s="59">
        <v>1032369840</v>
      </c>
      <c r="K62" s="7" t="s">
        <v>150</v>
      </c>
      <c r="L62" s="53">
        <v>15895000</v>
      </c>
      <c r="M62" s="54"/>
      <c r="N62" s="54">
        <v>0</v>
      </c>
      <c r="O62" s="54">
        <f t="shared" si="39"/>
        <v>15895000</v>
      </c>
      <c r="P62" s="53">
        <v>14535000</v>
      </c>
      <c r="Q62" s="56">
        <v>42545</v>
      </c>
      <c r="R62" s="66">
        <v>42545</v>
      </c>
      <c r="S62" s="56">
        <v>42735</v>
      </c>
      <c r="T62" s="60">
        <v>6</v>
      </c>
      <c r="U62" s="61">
        <v>0</v>
      </c>
      <c r="V62" s="60"/>
      <c r="W62" s="58"/>
      <c r="X62" s="58" t="s">
        <v>299</v>
      </c>
      <c r="Y62" s="58"/>
      <c r="Z62" s="62">
        <f t="shared" si="27"/>
        <v>0.91443850267379678</v>
      </c>
    </row>
    <row r="63" spans="3:26" ht="30" customHeight="1" x14ac:dyDescent="0.25">
      <c r="C63" s="57">
        <v>38</v>
      </c>
      <c r="D63" s="57" t="s">
        <v>236</v>
      </c>
      <c r="E63" s="57">
        <v>5</v>
      </c>
      <c r="F63" s="58" t="s">
        <v>28</v>
      </c>
      <c r="G63" s="20" t="s">
        <v>68</v>
      </c>
      <c r="H63" s="63" t="s">
        <v>306</v>
      </c>
      <c r="I63" s="64" t="s">
        <v>305</v>
      </c>
      <c r="J63" s="59">
        <v>52430619</v>
      </c>
      <c r="K63" s="7" t="s">
        <v>151</v>
      </c>
      <c r="L63" s="53">
        <v>33500000</v>
      </c>
      <c r="M63" s="54"/>
      <c r="N63" s="54">
        <v>0</v>
      </c>
      <c r="O63" s="54">
        <f>L63+M63+N63</f>
        <v>33500000</v>
      </c>
      <c r="P63" s="53">
        <v>30333333</v>
      </c>
      <c r="Q63" s="56">
        <v>42534</v>
      </c>
      <c r="R63" s="66">
        <v>42534</v>
      </c>
      <c r="S63" s="56">
        <v>42765</v>
      </c>
      <c r="T63" s="60">
        <v>6</v>
      </c>
      <c r="U63" s="61">
        <v>1</v>
      </c>
      <c r="V63" s="60"/>
      <c r="W63" s="58" t="s">
        <v>299</v>
      </c>
      <c r="X63" s="58"/>
      <c r="Y63" s="58"/>
      <c r="Z63" s="62">
        <f t="shared" si="27"/>
        <v>0.90547262686567165</v>
      </c>
    </row>
    <row r="64" spans="3:26" ht="30" customHeight="1" x14ac:dyDescent="0.25">
      <c r="C64" s="57">
        <v>38</v>
      </c>
      <c r="D64" s="57" t="s">
        <v>236</v>
      </c>
      <c r="E64" s="57">
        <v>5</v>
      </c>
      <c r="F64" s="58" t="s">
        <v>28</v>
      </c>
      <c r="G64" s="20" t="s">
        <v>68</v>
      </c>
      <c r="H64" s="63" t="s">
        <v>306</v>
      </c>
      <c r="I64" s="64" t="s">
        <v>305</v>
      </c>
      <c r="J64" s="59">
        <v>52430619</v>
      </c>
      <c r="K64" s="7" t="s">
        <v>151</v>
      </c>
      <c r="L64" s="53">
        <v>0</v>
      </c>
      <c r="M64" s="54"/>
      <c r="N64" s="53">
        <v>5000000</v>
      </c>
      <c r="O64" s="54">
        <f t="shared" ref="O64" si="45">L64+M64+N64</f>
        <v>5000000</v>
      </c>
      <c r="P64" s="53"/>
      <c r="Q64" s="56">
        <f t="shared" ref="Q64:S64" si="46">Q54</f>
        <v>42732</v>
      </c>
      <c r="R64" s="66">
        <f t="shared" si="46"/>
        <v>42735</v>
      </c>
      <c r="S64" s="56">
        <f t="shared" si="46"/>
        <v>42765</v>
      </c>
      <c r="T64" s="60">
        <v>6</v>
      </c>
      <c r="U64" s="61">
        <v>1</v>
      </c>
      <c r="V64" s="60"/>
      <c r="W64" s="58" t="s">
        <v>299</v>
      </c>
      <c r="X64" s="58"/>
      <c r="Y64" s="58"/>
      <c r="Z64" s="62">
        <f t="shared" si="27"/>
        <v>0</v>
      </c>
    </row>
    <row r="65" spans="3:26" ht="15" customHeight="1" x14ac:dyDescent="0.25">
      <c r="C65" s="57">
        <v>39</v>
      </c>
      <c r="D65" s="57" t="s">
        <v>237</v>
      </c>
      <c r="E65" s="57">
        <v>5</v>
      </c>
      <c r="F65" s="58" t="s">
        <v>28</v>
      </c>
      <c r="G65" s="20" t="s">
        <v>69</v>
      </c>
      <c r="H65" s="63" t="s">
        <v>306</v>
      </c>
      <c r="I65" s="64" t="s">
        <v>305</v>
      </c>
      <c r="J65" s="59">
        <v>53166511</v>
      </c>
      <c r="K65" s="7" t="s">
        <v>152</v>
      </c>
      <c r="L65" s="53">
        <v>29550000</v>
      </c>
      <c r="M65" s="54"/>
      <c r="N65" s="54">
        <v>0</v>
      </c>
      <c r="O65" s="54">
        <f>L65+M65+N65</f>
        <v>29550000</v>
      </c>
      <c r="P65" s="53">
        <v>27000000</v>
      </c>
      <c r="Q65" s="56">
        <v>42536</v>
      </c>
      <c r="R65" s="66">
        <v>42536</v>
      </c>
      <c r="S65" s="56">
        <v>42734</v>
      </c>
      <c r="T65" s="60">
        <v>6</v>
      </c>
      <c r="U65" s="61">
        <v>1</v>
      </c>
      <c r="V65" s="60"/>
      <c r="W65" s="58" t="s">
        <v>299</v>
      </c>
      <c r="X65" s="58"/>
      <c r="Y65" s="58"/>
      <c r="Z65" s="62">
        <f t="shared" si="27"/>
        <v>0.91370558375634514</v>
      </c>
    </row>
    <row r="66" spans="3:26" ht="30" customHeight="1" x14ac:dyDescent="0.25">
      <c r="C66" s="57">
        <v>39</v>
      </c>
      <c r="D66" s="57" t="s">
        <v>237</v>
      </c>
      <c r="E66" s="57">
        <v>5</v>
      </c>
      <c r="F66" s="58" t="s">
        <v>28</v>
      </c>
      <c r="G66" s="20" t="s">
        <v>69</v>
      </c>
      <c r="H66" s="63" t="s">
        <v>306</v>
      </c>
      <c r="I66" s="64" t="s">
        <v>305</v>
      </c>
      <c r="J66" s="59">
        <v>53166511</v>
      </c>
      <c r="K66" s="7" t="s">
        <v>152</v>
      </c>
      <c r="L66" s="53">
        <v>0</v>
      </c>
      <c r="M66" s="54"/>
      <c r="N66" s="53">
        <v>4500000</v>
      </c>
      <c r="O66" s="54">
        <f t="shared" ref="O66" si="47">L66+M66+N66</f>
        <v>4500000</v>
      </c>
      <c r="P66" s="53">
        <v>27000000</v>
      </c>
      <c r="Q66" s="56">
        <f t="shared" ref="Q66:S66" si="48">Q64</f>
        <v>42732</v>
      </c>
      <c r="R66" s="66">
        <f t="shared" si="48"/>
        <v>42735</v>
      </c>
      <c r="S66" s="56">
        <f t="shared" si="48"/>
        <v>42765</v>
      </c>
      <c r="T66" s="60">
        <v>6</v>
      </c>
      <c r="U66" s="61">
        <v>1</v>
      </c>
      <c r="V66" s="60"/>
      <c r="W66" s="58" t="s">
        <v>299</v>
      </c>
      <c r="X66" s="58"/>
      <c r="Y66" s="58"/>
      <c r="Z66" s="62">
        <f t="shared" si="27"/>
        <v>6</v>
      </c>
    </row>
    <row r="67" spans="3:26" ht="30" customHeight="1" x14ac:dyDescent="0.25">
      <c r="C67" s="57">
        <v>40</v>
      </c>
      <c r="D67" s="57" t="s">
        <v>238</v>
      </c>
      <c r="E67" s="57">
        <v>5</v>
      </c>
      <c r="F67" s="58" t="s">
        <v>28</v>
      </c>
      <c r="G67" s="20" t="s">
        <v>70</v>
      </c>
      <c r="H67" s="63" t="s">
        <v>306</v>
      </c>
      <c r="I67" s="64" t="s">
        <v>305</v>
      </c>
      <c r="J67" s="59">
        <v>1024515563</v>
      </c>
      <c r="K67" s="7" t="s">
        <v>153</v>
      </c>
      <c r="L67" s="53">
        <v>22983333</v>
      </c>
      <c r="M67" s="54"/>
      <c r="N67" s="54">
        <v>0</v>
      </c>
      <c r="O67" s="54">
        <f>L67+M67+N67</f>
        <v>22983333</v>
      </c>
      <c r="P67" s="53">
        <v>21000000</v>
      </c>
      <c r="Q67" s="56">
        <v>42536</v>
      </c>
      <c r="R67" s="66">
        <v>42536</v>
      </c>
      <c r="S67" s="56">
        <v>42734</v>
      </c>
      <c r="T67" s="60">
        <v>6</v>
      </c>
      <c r="U67" s="61">
        <v>1</v>
      </c>
      <c r="V67" s="60"/>
      <c r="W67" s="58" t="s">
        <v>299</v>
      </c>
      <c r="X67" s="58"/>
      <c r="Y67" s="58"/>
      <c r="Z67" s="62">
        <f t="shared" si="27"/>
        <v>0.91370559700805798</v>
      </c>
    </row>
    <row r="68" spans="3:26" ht="15" customHeight="1" x14ac:dyDescent="0.25">
      <c r="C68" s="57">
        <v>40</v>
      </c>
      <c r="D68" s="57" t="s">
        <v>238</v>
      </c>
      <c r="E68" s="57">
        <v>5</v>
      </c>
      <c r="F68" s="58" t="s">
        <v>28</v>
      </c>
      <c r="G68" s="20" t="s">
        <v>70</v>
      </c>
      <c r="H68" s="63" t="s">
        <v>306</v>
      </c>
      <c r="I68" s="64" t="s">
        <v>305</v>
      </c>
      <c r="J68" s="59">
        <v>1024515563</v>
      </c>
      <c r="K68" s="7" t="s">
        <v>153</v>
      </c>
      <c r="L68" s="53">
        <v>0</v>
      </c>
      <c r="M68" s="54"/>
      <c r="N68" s="53">
        <v>3500000</v>
      </c>
      <c r="O68" s="54">
        <f t="shared" ref="O68" si="49">L68+M68+N68</f>
        <v>3500000</v>
      </c>
      <c r="P68" s="53">
        <v>21000000</v>
      </c>
      <c r="Q68" s="56">
        <f t="shared" ref="Q68:S68" si="50">Q66</f>
        <v>42732</v>
      </c>
      <c r="R68" s="66">
        <f t="shared" si="50"/>
        <v>42735</v>
      </c>
      <c r="S68" s="56">
        <f t="shared" si="50"/>
        <v>42765</v>
      </c>
      <c r="T68" s="60">
        <v>6</v>
      </c>
      <c r="U68" s="61">
        <v>1</v>
      </c>
      <c r="V68" s="60"/>
      <c r="W68" s="58" t="s">
        <v>299</v>
      </c>
      <c r="X68" s="58"/>
      <c r="Y68" s="58"/>
      <c r="Z68" s="62">
        <f t="shared" si="27"/>
        <v>6</v>
      </c>
    </row>
    <row r="69" spans="3:26" ht="15" customHeight="1" x14ac:dyDescent="0.25">
      <c r="C69" s="57">
        <v>41</v>
      </c>
      <c r="D69" s="57" t="s">
        <v>239</v>
      </c>
      <c r="E69" s="57">
        <v>5</v>
      </c>
      <c r="F69" s="58" t="s">
        <v>28</v>
      </c>
      <c r="G69" s="20" t="s">
        <v>71</v>
      </c>
      <c r="H69" s="63" t="s">
        <v>306</v>
      </c>
      <c r="I69" s="64" t="s">
        <v>305</v>
      </c>
      <c r="J69" s="59">
        <v>51985575</v>
      </c>
      <c r="K69" s="7" t="s">
        <v>154</v>
      </c>
      <c r="L69" s="53">
        <v>13200000</v>
      </c>
      <c r="M69" s="54"/>
      <c r="N69" s="54">
        <v>0</v>
      </c>
      <c r="O69" s="54">
        <f>L69+M69+N69</f>
        <v>13200000</v>
      </c>
      <c r="P69" s="53">
        <v>12133333</v>
      </c>
      <c r="Q69" s="56">
        <v>42534</v>
      </c>
      <c r="R69" s="66">
        <v>42534</v>
      </c>
      <c r="S69" s="56">
        <v>42734</v>
      </c>
      <c r="T69" s="60">
        <v>6</v>
      </c>
      <c r="U69" s="61">
        <v>1</v>
      </c>
      <c r="V69" s="60"/>
      <c r="W69" s="58" t="s">
        <v>299</v>
      </c>
      <c r="X69" s="58"/>
      <c r="Y69" s="58"/>
      <c r="Z69" s="62">
        <f t="shared" si="27"/>
        <v>0.91919189393939393</v>
      </c>
    </row>
    <row r="70" spans="3:26" ht="15" customHeight="1" x14ac:dyDescent="0.25">
      <c r="C70" s="57">
        <v>41</v>
      </c>
      <c r="D70" s="57" t="s">
        <v>239</v>
      </c>
      <c r="E70" s="57">
        <v>5</v>
      </c>
      <c r="F70" s="58" t="s">
        <v>28</v>
      </c>
      <c r="G70" s="20" t="s">
        <v>71</v>
      </c>
      <c r="H70" s="63" t="s">
        <v>306</v>
      </c>
      <c r="I70" s="64" t="s">
        <v>305</v>
      </c>
      <c r="J70" s="59">
        <v>51985575</v>
      </c>
      <c r="K70" s="7" t="s">
        <v>154</v>
      </c>
      <c r="L70" s="53">
        <v>0</v>
      </c>
      <c r="M70" s="54"/>
      <c r="N70" s="53">
        <v>2000000</v>
      </c>
      <c r="O70" s="54">
        <f t="shared" ref="O70" si="51">L70+M70+N70</f>
        <v>2000000</v>
      </c>
      <c r="P70" s="53"/>
      <c r="Q70" s="56">
        <f t="shared" ref="Q70:S70" si="52">Q68</f>
        <v>42732</v>
      </c>
      <c r="R70" s="66">
        <f t="shared" si="52"/>
        <v>42735</v>
      </c>
      <c r="S70" s="56">
        <f t="shared" si="52"/>
        <v>42765</v>
      </c>
      <c r="T70" s="60">
        <v>6</v>
      </c>
      <c r="U70" s="61">
        <v>1</v>
      </c>
      <c r="V70" s="60"/>
      <c r="W70" s="58" t="s">
        <v>299</v>
      </c>
      <c r="X70" s="58"/>
      <c r="Y70" s="58"/>
      <c r="Z70" s="62">
        <f t="shared" si="27"/>
        <v>0</v>
      </c>
    </row>
    <row r="71" spans="3:26" ht="15" customHeight="1" x14ac:dyDescent="0.25">
      <c r="C71" s="57">
        <v>42</v>
      </c>
      <c r="D71" s="57" t="s">
        <v>240</v>
      </c>
      <c r="E71" s="57">
        <v>5</v>
      </c>
      <c r="F71" s="58" t="s">
        <v>28</v>
      </c>
      <c r="G71" s="20" t="s">
        <v>72</v>
      </c>
      <c r="H71" s="63" t="s">
        <v>306</v>
      </c>
      <c r="I71" s="64" t="s">
        <v>305</v>
      </c>
      <c r="J71" s="59">
        <v>79960305</v>
      </c>
      <c r="K71" s="7" t="s">
        <v>155</v>
      </c>
      <c r="L71" s="53">
        <v>17730000</v>
      </c>
      <c r="M71" s="54"/>
      <c r="N71" s="54">
        <v>0</v>
      </c>
      <c r="O71" s="54">
        <f>L71+M71+N71</f>
        <v>17730000</v>
      </c>
      <c r="P71" s="53">
        <v>16290000</v>
      </c>
      <c r="Q71" s="56">
        <v>42535</v>
      </c>
      <c r="R71" s="66">
        <v>42535</v>
      </c>
      <c r="S71" s="56">
        <v>42734</v>
      </c>
      <c r="T71" s="60">
        <v>6</v>
      </c>
      <c r="U71" s="61">
        <v>1</v>
      </c>
      <c r="V71" s="60"/>
      <c r="W71" s="58" t="s">
        <v>299</v>
      </c>
      <c r="X71" s="58"/>
      <c r="Y71" s="58"/>
      <c r="Z71" s="62">
        <f t="shared" si="27"/>
        <v>0.91878172588832485</v>
      </c>
    </row>
    <row r="72" spans="3:26" ht="15" customHeight="1" x14ac:dyDescent="0.25">
      <c r="C72" s="57">
        <v>42</v>
      </c>
      <c r="D72" s="57" t="s">
        <v>240</v>
      </c>
      <c r="E72" s="57">
        <v>5</v>
      </c>
      <c r="F72" s="58" t="s">
        <v>28</v>
      </c>
      <c r="G72" s="20" t="s">
        <v>72</v>
      </c>
      <c r="H72" s="63" t="s">
        <v>306</v>
      </c>
      <c r="I72" s="64" t="s">
        <v>305</v>
      </c>
      <c r="J72" s="59">
        <v>79960305</v>
      </c>
      <c r="K72" s="7" t="s">
        <v>155</v>
      </c>
      <c r="L72" s="53">
        <v>0</v>
      </c>
      <c r="M72" s="54"/>
      <c r="N72" s="53">
        <v>2700000</v>
      </c>
      <c r="O72" s="54">
        <f t="shared" ref="O72" si="53">L72+M72+N72</f>
        <v>2700000</v>
      </c>
      <c r="P72" s="53"/>
      <c r="Q72" s="56">
        <f t="shared" ref="Q72:S72" si="54">Q70</f>
        <v>42732</v>
      </c>
      <c r="R72" s="66">
        <f t="shared" si="54"/>
        <v>42735</v>
      </c>
      <c r="S72" s="56">
        <f t="shared" si="54"/>
        <v>42765</v>
      </c>
      <c r="T72" s="60">
        <v>6</v>
      </c>
      <c r="U72" s="61">
        <v>1</v>
      </c>
      <c r="V72" s="60"/>
      <c r="W72" s="58" t="s">
        <v>299</v>
      </c>
      <c r="X72" s="58"/>
      <c r="Y72" s="58"/>
      <c r="Z72" s="62">
        <f t="shared" ref="Z72:Z97" si="55">P72/O72</f>
        <v>0</v>
      </c>
    </row>
    <row r="73" spans="3:26" ht="15" customHeight="1" x14ac:dyDescent="0.25">
      <c r="C73" s="57">
        <v>43</v>
      </c>
      <c r="D73" s="57" t="s">
        <v>241</v>
      </c>
      <c r="E73" s="57">
        <v>5</v>
      </c>
      <c r="F73" s="58" t="s">
        <v>28</v>
      </c>
      <c r="G73" s="20" t="s">
        <v>73</v>
      </c>
      <c r="H73" s="63" t="s">
        <v>306</v>
      </c>
      <c r="I73" s="64" t="s">
        <v>305</v>
      </c>
      <c r="J73" s="59">
        <v>80041124</v>
      </c>
      <c r="K73" s="7" t="s">
        <v>156</v>
      </c>
      <c r="L73" s="53">
        <v>18946667</v>
      </c>
      <c r="M73" s="54"/>
      <c r="N73" s="54">
        <v>0</v>
      </c>
      <c r="O73" s="54">
        <f t="shared" si="39"/>
        <v>18946667</v>
      </c>
      <c r="P73" s="53">
        <v>17400000</v>
      </c>
      <c r="Q73" s="56">
        <v>42536</v>
      </c>
      <c r="R73" s="66">
        <v>42536</v>
      </c>
      <c r="S73" s="56">
        <v>42735</v>
      </c>
      <c r="T73" s="60">
        <v>6</v>
      </c>
      <c r="U73" s="61">
        <v>0</v>
      </c>
      <c r="V73" s="60"/>
      <c r="W73" s="67"/>
      <c r="X73" s="58" t="s">
        <v>299</v>
      </c>
      <c r="Y73" s="58"/>
      <c r="Z73" s="62">
        <f t="shared" si="55"/>
        <v>0.91836733078171484</v>
      </c>
    </row>
    <row r="74" spans="3:26" ht="15" customHeight="1" x14ac:dyDescent="0.25">
      <c r="C74" s="57">
        <v>44</v>
      </c>
      <c r="D74" s="57" t="s">
        <v>242</v>
      </c>
      <c r="E74" s="57">
        <v>5</v>
      </c>
      <c r="F74" s="58" t="s">
        <v>28</v>
      </c>
      <c r="G74" s="20" t="s">
        <v>74</v>
      </c>
      <c r="H74" s="63" t="s">
        <v>306</v>
      </c>
      <c r="I74" s="64" t="s">
        <v>305</v>
      </c>
      <c r="J74" s="59">
        <v>52783813</v>
      </c>
      <c r="K74" s="7" t="s">
        <v>157</v>
      </c>
      <c r="L74" s="53">
        <v>22440000</v>
      </c>
      <c r="M74" s="54"/>
      <c r="N74" s="54">
        <v>0</v>
      </c>
      <c r="O74" s="54">
        <f>L74+M74+N74</f>
        <v>22440000</v>
      </c>
      <c r="P74" s="53">
        <v>20160000</v>
      </c>
      <c r="Q74" s="56">
        <v>42548</v>
      </c>
      <c r="R74" s="66">
        <v>42548</v>
      </c>
      <c r="S74" s="56">
        <v>42730</v>
      </c>
      <c r="T74" s="60">
        <v>6</v>
      </c>
      <c r="U74" s="61">
        <v>1</v>
      </c>
      <c r="V74" s="60"/>
      <c r="W74" s="58" t="s">
        <v>299</v>
      </c>
      <c r="X74" s="58"/>
      <c r="Y74" s="58"/>
      <c r="Z74" s="62">
        <f t="shared" si="55"/>
        <v>0.89839572192513373</v>
      </c>
    </row>
    <row r="75" spans="3:26" ht="15" customHeight="1" x14ac:dyDescent="0.25">
      <c r="C75" s="57">
        <v>44</v>
      </c>
      <c r="D75" s="57" t="s">
        <v>242</v>
      </c>
      <c r="E75" s="57">
        <v>5</v>
      </c>
      <c r="F75" s="58" t="s">
        <v>28</v>
      </c>
      <c r="G75" s="20" t="s">
        <v>74</v>
      </c>
      <c r="H75" s="63" t="s">
        <v>306</v>
      </c>
      <c r="I75" s="64" t="s">
        <v>305</v>
      </c>
      <c r="J75" s="59">
        <v>52783813</v>
      </c>
      <c r="K75" s="7" t="s">
        <v>157</v>
      </c>
      <c r="L75" s="53">
        <v>0</v>
      </c>
      <c r="M75" s="54"/>
      <c r="N75" s="53">
        <v>3600000</v>
      </c>
      <c r="O75" s="54">
        <f t="shared" ref="O75" si="56">L75+M75+N75</f>
        <v>3600000</v>
      </c>
      <c r="P75" s="53"/>
      <c r="Q75" s="56">
        <v>42729</v>
      </c>
      <c r="R75" s="66">
        <v>42731</v>
      </c>
      <c r="S75" s="56">
        <v>42761</v>
      </c>
      <c r="T75" s="60">
        <v>6</v>
      </c>
      <c r="U75" s="61">
        <v>1</v>
      </c>
      <c r="V75" s="60"/>
      <c r="W75" s="58" t="s">
        <v>299</v>
      </c>
      <c r="X75" s="58"/>
      <c r="Y75" s="58"/>
      <c r="Z75" s="62">
        <f t="shared" si="55"/>
        <v>0</v>
      </c>
    </row>
    <row r="76" spans="3:26" ht="30" customHeight="1" x14ac:dyDescent="0.25">
      <c r="C76" s="57">
        <v>45</v>
      </c>
      <c r="D76" s="57" t="s">
        <v>243</v>
      </c>
      <c r="E76" s="57">
        <v>5</v>
      </c>
      <c r="F76" s="58" t="s">
        <v>28</v>
      </c>
      <c r="G76" s="20" t="s">
        <v>75</v>
      </c>
      <c r="H76" s="63" t="s">
        <v>306</v>
      </c>
      <c r="I76" s="64" t="s">
        <v>305</v>
      </c>
      <c r="J76" s="59">
        <v>1015416358</v>
      </c>
      <c r="K76" s="7" t="s">
        <v>158</v>
      </c>
      <c r="L76" s="53">
        <v>20053333</v>
      </c>
      <c r="M76" s="54"/>
      <c r="N76" s="54">
        <v>0</v>
      </c>
      <c r="O76" s="54">
        <f t="shared" si="39"/>
        <v>20053333</v>
      </c>
      <c r="P76" s="53">
        <v>18240000</v>
      </c>
      <c r="Q76" s="56">
        <v>42545</v>
      </c>
      <c r="R76" s="66">
        <v>42545</v>
      </c>
      <c r="S76" s="56">
        <v>42736</v>
      </c>
      <c r="T76" s="60">
        <v>6</v>
      </c>
      <c r="U76" s="61">
        <v>0</v>
      </c>
      <c r="V76" s="60"/>
      <c r="W76" s="58"/>
      <c r="X76" s="58" t="s">
        <v>299</v>
      </c>
      <c r="Y76" s="58"/>
      <c r="Z76" s="62">
        <f t="shared" si="55"/>
        <v>0.90957448320436307</v>
      </c>
    </row>
    <row r="77" spans="3:26" ht="30" customHeight="1" x14ac:dyDescent="0.25">
      <c r="C77" s="57">
        <v>46</v>
      </c>
      <c r="D77" s="57" t="s">
        <v>244</v>
      </c>
      <c r="E77" s="57">
        <v>5</v>
      </c>
      <c r="F77" s="58" t="s">
        <v>28</v>
      </c>
      <c r="G77" s="20" t="s">
        <v>76</v>
      </c>
      <c r="H77" s="63" t="s">
        <v>306</v>
      </c>
      <c r="I77" s="64" t="s">
        <v>305</v>
      </c>
      <c r="J77" s="59">
        <v>52014732</v>
      </c>
      <c r="K77" s="7" t="s">
        <v>159</v>
      </c>
      <c r="L77" s="53">
        <v>25200000</v>
      </c>
      <c r="M77" s="54"/>
      <c r="N77" s="54">
        <v>0</v>
      </c>
      <c r="O77" s="54">
        <f t="shared" si="39"/>
        <v>25200000</v>
      </c>
      <c r="P77" s="53">
        <v>22800000</v>
      </c>
      <c r="Q77" s="56">
        <v>42545</v>
      </c>
      <c r="R77" s="66">
        <v>42545</v>
      </c>
      <c r="S77" s="56">
        <v>42737</v>
      </c>
      <c r="T77" s="60">
        <v>6</v>
      </c>
      <c r="U77" s="61">
        <v>0</v>
      </c>
      <c r="V77" s="60"/>
      <c r="W77" s="58"/>
      <c r="X77" s="58" t="s">
        <v>299</v>
      </c>
      <c r="Y77" s="58"/>
      <c r="Z77" s="62">
        <f t="shared" si="55"/>
        <v>0.90476190476190477</v>
      </c>
    </row>
    <row r="78" spans="3:26" ht="15" customHeight="1" x14ac:dyDescent="0.25">
      <c r="C78" s="57">
        <v>47</v>
      </c>
      <c r="D78" s="57" t="s">
        <v>245</v>
      </c>
      <c r="E78" s="57">
        <v>5</v>
      </c>
      <c r="F78" s="58" t="s">
        <v>28</v>
      </c>
      <c r="G78" s="20" t="s">
        <v>77</v>
      </c>
      <c r="H78" s="63" t="s">
        <v>306</v>
      </c>
      <c r="I78" s="64" t="s">
        <v>305</v>
      </c>
      <c r="J78" s="59">
        <v>12240699</v>
      </c>
      <c r="K78" s="7" t="s">
        <v>160</v>
      </c>
      <c r="L78" s="53">
        <v>24933333</v>
      </c>
      <c r="M78" s="54"/>
      <c r="N78" s="54">
        <v>0</v>
      </c>
      <c r="O78" s="54">
        <f>L78+M78+N78</f>
        <v>24933333</v>
      </c>
      <c r="P78" s="53">
        <v>22800000</v>
      </c>
      <c r="Q78" s="56">
        <v>42545</v>
      </c>
      <c r="R78" s="66">
        <v>42545</v>
      </c>
      <c r="S78" s="56">
        <v>42734</v>
      </c>
      <c r="T78" s="60">
        <v>6</v>
      </c>
      <c r="U78" s="61">
        <v>1</v>
      </c>
      <c r="V78" s="60"/>
      <c r="W78" s="58" t="s">
        <v>299</v>
      </c>
      <c r="X78" s="58"/>
      <c r="Y78" s="58"/>
      <c r="Z78" s="62">
        <f t="shared" si="55"/>
        <v>0.91443851489891059</v>
      </c>
    </row>
    <row r="79" spans="3:26" ht="15" customHeight="1" x14ac:dyDescent="0.25">
      <c r="C79" s="57">
        <v>47</v>
      </c>
      <c r="D79" s="57" t="s">
        <v>245</v>
      </c>
      <c r="E79" s="57">
        <v>5</v>
      </c>
      <c r="F79" s="58" t="s">
        <v>28</v>
      </c>
      <c r="G79" s="20" t="s">
        <v>77</v>
      </c>
      <c r="H79" s="63" t="s">
        <v>306</v>
      </c>
      <c r="I79" s="64" t="s">
        <v>305</v>
      </c>
      <c r="J79" s="59">
        <v>12240699</v>
      </c>
      <c r="K79" s="7" t="s">
        <v>160</v>
      </c>
      <c r="L79" s="53">
        <v>0</v>
      </c>
      <c r="M79" s="54"/>
      <c r="N79" s="53">
        <v>4000000</v>
      </c>
      <c r="O79" s="54">
        <f t="shared" ref="O79" si="57">L79+M79+N79</f>
        <v>4000000</v>
      </c>
      <c r="P79" s="53"/>
      <c r="Q79" s="56">
        <f t="shared" ref="Q79:S79" si="58">Q72</f>
        <v>42732</v>
      </c>
      <c r="R79" s="66">
        <f t="shared" si="58"/>
        <v>42735</v>
      </c>
      <c r="S79" s="56">
        <f t="shared" si="58"/>
        <v>42765</v>
      </c>
      <c r="T79" s="60">
        <v>6</v>
      </c>
      <c r="U79" s="61">
        <v>1</v>
      </c>
      <c r="V79" s="60"/>
      <c r="W79" s="58" t="s">
        <v>299</v>
      </c>
      <c r="X79" s="58"/>
      <c r="Y79" s="58"/>
      <c r="Z79" s="62">
        <f t="shared" si="55"/>
        <v>0</v>
      </c>
    </row>
    <row r="80" spans="3:26" ht="15" customHeight="1" x14ac:dyDescent="0.25">
      <c r="C80" s="57">
        <v>48</v>
      </c>
      <c r="D80" s="57" t="s">
        <v>246</v>
      </c>
      <c r="E80" s="57">
        <v>5</v>
      </c>
      <c r="F80" s="58" t="s">
        <v>28</v>
      </c>
      <c r="G80" s="20" t="s">
        <v>78</v>
      </c>
      <c r="H80" s="63" t="s">
        <v>306</v>
      </c>
      <c r="I80" s="64" t="s">
        <v>305</v>
      </c>
      <c r="J80" s="59">
        <v>34978417</v>
      </c>
      <c r="K80" s="7" t="s">
        <v>161</v>
      </c>
      <c r="L80" s="53">
        <v>24000000</v>
      </c>
      <c r="M80" s="54"/>
      <c r="N80" s="54">
        <v>0</v>
      </c>
      <c r="O80" s="54">
        <f t="shared" si="39"/>
        <v>24000000</v>
      </c>
      <c r="P80" s="53">
        <v>22400000</v>
      </c>
      <c r="Q80" s="66">
        <v>42548</v>
      </c>
      <c r="R80" s="66">
        <v>42548</v>
      </c>
      <c r="S80" s="56">
        <v>42730</v>
      </c>
      <c r="T80" s="60">
        <v>6</v>
      </c>
      <c r="U80" s="61">
        <v>0</v>
      </c>
      <c r="V80" s="60"/>
      <c r="W80" s="58"/>
      <c r="X80" s="58" t="s">
        <v>299</v>
      </c>
      <c r="Y80" s="58"/>
      <c r="Z80" s="62">
        <f t="shared" si="55"/>
        <v>0.93333333333333335</v>
      </c>
    </row>
    <row r="81" spans="3:26" ht="15" customHeight="1" x14ac:dyDescent="0.25">
      <c r="C81" s="57">
        <v>49</v>
      </c>
      <c r="D81" s="57" t="s">
        <v>247</v>
      </c>
      <c r="E81" s="57">
        <v>5</v>
      </c>
      <c r="F81" s="58" t="s">
        <v>28</v>
      </c>
      <c r="G81" s="20" t="s">
        <v>79</v>
      </c>
      <c r="H81" s="63" t="s">
        <v>306</v>
      </c>
      <c r="I81" s="64" t="s">
        <v>305</v>
      </c>
      <c r="J81" s="59">
        <v>1097332656</v>
      </c>
      <c r="K81" s="7" t="s">
        <v>162</v>
      </c>
      <c r="L81" s="53">
        <v>12200000</v>
      </c>
      <c r="M81" s="54"/>
      <c r="N81" s="54">
        <v>0</v>
      </c>
      <c r="O81" s="54">
        <f>L81+M81+N81</f>
        <v>12200000</v>
      </c>
      <c r="P81" s="53">
        <v>11133333</v>
      </c>
      <c r="Q81" s="66">
        <v>42549</v>
      </c>
      <c r="R81" s="66">
        <v>42549</v>
      </c>
      <c r="S81" s="56">
        <v>42734</v>
      </c>
      <c r="T81" s="60">
        <v>6</v>
      </c>
      <c r="U81" s="61">
        <v>1</v>
      </c>
      <c r="V81" s="60"/>
      <c r="W81" s="58" t="s">
        <v>299</v>
      </c>
      <c r="X81" s="58"/>
      <c r="Y81" s="58"/>
      <c r="Z81" s="62">
        <f t="shared" si="55"/>
        <v>0.91256827868852464</v>
      </c>
    </row>
    <row r="82" spans="3:26" ht="15" customHeight="1" x14ac:dyDescent="0.25">
      <c r="C82" s="57">
        <v>49</v>
      </c>
      <c r="D82" s="57" t="s">
        <v>247</v>
      </c>
      <c r="E82" s="57">
        <v>5</v>
      </c>
      <c r="F82" s="58" t="s">
        <v>28</v>
      </c>
      <c r="G82" s="20" t="s">
        <v>79</v>
      </c>
      <c r="H82" s="63" t="s">
        <v>306</v>
      </c>
      <c r="I82" s="64" t="s">
        <v>305</v>
      </c>
      <c r="J82" s="59">
        <v>1097332656</v>
      </c>
      <c r="K82" s="7" t="s">
        <v>162</v>
      </c>
      <c r="L82" s="53">
        <v>0</v>
      </c>
      <c r="M82" s="54"/>
      <c r="N82" s="53">
        <v>2000000</v>
      </c>
      <c r="O82" s="54">
        <f t="shared" ref="O82" si="59">L82+M82+N82</f>
        <v>2000000</v>
      </c>
      <c r="P82" s="53"/>
      <c r="Q82" s="66">
        <f t="shared" ref="Q82:S82" si="60">Q79</f>
        <v>42732</v>
      </c>
      <c r="R82" s="66">
        <f t="shared" si="60"/>
        <v>42735</v>
      </c>
      <c r="S82" s="56">
        <f t="shared" si="60"/>
        <v>42765</v>
      </c>
      <c r="T82" s="60">
        <v>6</v>
      </c>
      <c r="U82" s="61">
        <v>1</v>
      </c>
      <c r="V82" s="60"/>
      <c r="W82" s="58" t="s">
        <v>299</v>
      </c>
      <c r="X82" s="58"/>
      <c r="Y82" s="58"/>
      <c r="Z82" s="62">
        <f t="shared" si="55"/>
        <v>0</v>
      </c>
    </row>
    <row r="83" spans="3:26" ht="15" customHeight="1" x14ac:dyDescent="0.25">
      <c r="C83" s="57">
        <v>50</v>
      </c>
      <c r="D83" s="57" t="s">
        <v>248</v>
      </c>
      <c r="E83" s="57">
        <v>5</v>
      </c>
      <c r="F83" s="58" t="s">
        <v>28</v>
      </c>
      <c r="G83" s="20" t="s">
        <v>80</v>
      </c>
      <c r="H83" s="63" t="s">
        <v>306</v>
      </c>
      <c r="I83" s="64" t="s">
        <v>305</v>
      </c>
      <c r="J83" s="59">
        <v>1014200955</v>
      </c>
      <c r="K83" s="7" t="s">
        <v>163</v>
      </c>
      <c r="L83" s="53">
        <v>18000000</v>
      </c>
      <c r="M83" s="54"/>
      <c r="N83" s="54">
        <v>0</v>
      </c>
      <c r="O83" s="54">
        <f t="shared" si="39"/>
        <v>18000000</v>
      </c>
      <c r="P83" s="53">
        <v>16400000</v>
      </c>
      <c r="Q83" s="66">
        <v>42552</v>
      </c>
      <c r="R83" s="66">
        <v>42552</v>
      </c>
      <c r="S83" s="56">
        <v>42735</v>
      </c>
      <c r="T83" s="60">
        <v>6</v>
      </c>
      <c r="U83" s="61">
        <v>0</v>
      </c>
      <c r="V83" s="60"/>
      <c r="W83" s="58"/>
      <c r="X83" s="58" t="s">
        <v>299</v>
      </c>
      <c r="Y83" s="58"/>
      <c r="Z83" s="62">
        <f t="shared" si="55"/>
        <v>0.91111111111111109</v>
      </c>
    </row>
    <row r="84" spans="3:26" ht="15" customHeight="1" x14ac:dyDescent="0.25">
      <c r="C84" s="57">
        <v>51</v>
      </c>
      <c r="D84" s="57" t="s">
        <v>249</v>
      </c>
      <c r="E84" s="57">
        <v>5</v>
      </c>
      <c r="F84" s="58" t="s">
        <v>28</v>
      </c>
      <c r="G84" s="20" t="s">
        <v>81</v>
      </c>
      <c r="H84" s="63" t="s">
        <v>306</v>
      </c>
      <c r="I84" s="64" t="s">
        <v>305</v>
      </c>
      <c r="J84" s="59">
        <v>52816918</v>
      </c>
      <c r="K84" s="7" t="s">
        <v>164</v>
      </c>
      <c r="L84" s="53">
        <v>24000000</v>
      </c>
      <c r="M84" s="54"/>
      <c r="N84" s="54">
        <v>0</v>
      </c>
      <c r="O84" s="54">
        <f>L84+M84+N84</f>
        <v>24000000</v>
      </c>
      <c r="P84" s="53">
        <v>21866667</v>
      </c>
      <c r="Q84" s="66">
        <v>42552</v>
      </c>
      <c r="R84" s="66">
        <v>42558</v>
      </c>
      <c r="S84" s="56">
        <v>42734</v>
      </c>
      <c r="T84" s="60">
        <v>6</v>
      </c>
      <c r="U84" s="61">
        <v>1</v>
      </c>
      <c r="V84" s="60"/>
      <c r="W84" s="58" t="s">
        <v>299</v>
      </c>
      <c r="X84" s="58"/>
      <c r="Y84" s="58"/>
      <c r="Z84" s="62">
        <f t="shared" si="55"/>
        <v>0.91111112500000002</v>
      </c>
    </row>
    <row r="85" spans="3:26" ht="15" customHeight="1" x14ac:dyDescent="0.25">
      <c r="C85" s="57">
        <v>51</v>
      </c>
      <c r="D85" s="57" t="s">
        <v>249</v>
      </c>
      <c r="E85" s="57">
        <v>5</v>
      </c>
      <c r="F85" s="58" t="s">
        <v>28</v>
      </c>
      <c r="G85" s="20" t="s">
        <v>81</v>
      </c>
      <c r="H85" s="63" t="s">
        <v>306</v>
      </c>
      <c r="I85" s="64" t="s">
        <v>305</v>
      </c>
      <c r="J85" s="59">
        <v>52816918</v>
      </c>
      <c r="K85" s="7" t="s">
        <v>164</v>
      </c>
      <c r="L85" s="53">
        <v>0</v>
      </c>
      <c r="M85" s="54"/>
      <c r="N85" s="53">
        <v>4000000</v>
      </c>
      <c r="O85" s="54">
        <f t="shared" ref="O85" si="61">L85+M85+N85</f>
        <v>4000000</v>
      </c>
      <c r="P85" s="53"/>
      <c r="Q85" s="66">
        <f t="shared" ref="Q85:S85" si="62">Q82</f>
        <v>42732</v>
      </c>
      <c r="R85" s="66">
        <f t="shared" si="62"/>
        <v>42735</v>
      </c>
      <c r="S85" s="56">
        <f t="shared" si="62"/>
        <v>42765</v>
      </c>
      <c r="T85" s="60">
        <v>6</v>
      </c>
      <c r="U85" s="61">
        <v>1</v>
      </c>
      <c r="V85" s="60"/>
      <c r="W85" s="58" t="s">
        <v>299</v>
      </c>
      <c r="X85" s="58"/>
      <c r="Y85" s="58"/>
      <c r="Z85" s="62">
        <f t="shared" si="55"/>
        <v>0</v>
      </c>
    </row>
    <row r="86" spans="3:26" x14ac:dyDescent="0.25">
      <c r="C86" s="57">
        <v>53</v>
      </c>
      <c r="D86" s="57" t="s">
        <v>250</v>
      </c>
      <c r="E86" s="57">
        <v>5</v>
      </c>
      <c r="F86" s="58" t="s">
        <v>28</v>
      </c>
      <c r="G86" s="20" t="s">
        <v>82</v>
      </c>
      <c r="H86" s="63" t="s">
        <v>306</v>
      </c>
      <c r="I86" s="64" t="s">
        <v>305</v>
      </c>
      <c r="J86" s="59">
        <v>80112111</v>
      </c>
      <c r="K86" s="7" t="s">
        <v>165</v>
      </c>
      <c r="L86" s="53">
        <v>11533333</v>
      </c>
      <c r="M86" s="54"/>
      <c r="N86" s="54">
        <v>0</v>
      </c>
      <c r="O86" s="54">
        <f>L86+M86+N86</f>
        <v>11533333</v>
      </c>
      <c r="P86" s="53">
        <v>10466667</v>
      </c>
      <c r="Q86" s="66">
        <v>42559</v>
      </c>
      <c r="R86" s="56">
        <v>42559</v>
      </c>
      <c r="S86" s="56">
        <v>43099</v>
      </c>
      <c r="T86" s="60">
        <v>5</v>
      </c>
      <c r="U86" s="61">
        <v>1</v>
      </c>
      <c r="V86" s="60"/>
      <c r="W86" s="58" t="s">
        <v>299</v>
      </c>
      <c r="X86" s="58"/>
      <c r="Y86" s="58"/>
      <c r="Z86" s="62">
        <f t="shared" si="55"/>
        <v>0.90751450599752903</v>
      </c>
    </row>
    <row r="87" spans="3:26" ht="15" customHeight="1" x14ac:dyDescent="0.25">
      <c r="C87" s="57">
        <v>53</v>
      </c>
      <c r="D87" s="57" t="s">
        <v>250</v>
      </c>
      <c r="E87" s="57">
        <v>5</v>
      </c>
      <c r="F87" s="58" t="s">
        <v>28</v>
      </c>
      <c r="G87" s="20" t="s">
        <v>82</v>
      </c>
      <c r="H87" s="63" t="s">
        <v>306</v>
      </c>
      <c r="I87" s="64" t="s">
        <v>305</v>
      </c>
      <c r="J87" s="59">
        <v>80112111</v>
      </c>
      <c r="K87" s="7" t="s">
        <v>165</v>
      </c>
      <c r="L87" s="53">
        <v>0</v>
      </c>
      <c r="M87" s="54"/>
      <c r="N87" s="53">
        <v>2000000</v>
      </c>
      <c r="O87" s="54">
        <f t="shared" si="39"/>
        <v>2000000</v>
      </c>
      <c r="P87" s="53"/>
      <c r="Q87" s="66">
        <f>Q85</f>
        <v>42732</v>
      </c>
      <c r="R87" s="56">
        <f>R85</f>
        <v>42735</v>
      </c>
      <c r="S87" s="56">
        <f>S85</f>
        <v>42765</v>
      </c>
      <c r="T87" s="60">
        <v>5</v>
      </c>
      <c r="U87" s="61">
        <v>1</v>
      </c>
      <c r="V87" s="60"/>
      <c r="W87" s="58" t="s">
        <v>299</v>
      </c>
      <c r="X87" s="58"/>
      <c r="Y87" s="58"/>
      <c r="Z87" s="62">
        <f t="shared" si="55"/>
        <v>0</v>
      </c>
    </row>
    <row r="88" spans="3:26" ht="15" customHeight="1" x14ac:dyDescent="0.25">
      <c r="C88" s="57">
        <v>56</v>
      </c>
      <c r="D88" s="57" t="s">
        <v>251</v>
      </c>
      <c r="E88" s="57">
        <v>5</v>
      </c>
      <c r="F88" s="58" t="s">
        <v>28</v>
      </c>
      <c r="G88" s="20" t="s">
        <v>310</v>
      </c>
      <c r="H88" s="63" t="s">
        <v>306</v>
      </c>
      <c r="I88" s="64" t="s">
        <v>305</v>
      </c>
      <c r="J88" s="59">
        <v>1020743505</v>
      </c>
      <c r="K88" s="7" t="s">
        <v>166</v>
      </c>
      <c r="L88" s="53">
        <v>10000000</v>
      </c>
      <c r="M88" s="54"/>
      <c r="N88" s="53">
        <v>0</v>
      </c>
      <c r="O88" s="54">
        <f t="shared" ref="O88:O113" si="63">L88+M88+N88</f>
        <v>10000000</v>
      </c>
      <c r="P88" s="53">
        <v>8933333</v>
      </c>
      <c r="Q88" s="56">
        <v>42583</v>
      </c>
      <c r="R88" s="66">
        <v>42552</v>
      </c>
      <c r="S88" s="56">
        <v>42734</v>
      </c>
      <c r="T88" s="60">
        <v>6</v>
      </c>
      <c r="U88" s="61">
        <v>0</v>
      </c>
      <c r="V88" s="60"/>
      <c r="W88" s="58"/>
      <c r="X88" s="58" t="s">
        <v>299</v>
      </c>
      <c r="Y88" s="58"/>
      <c r="Z88" s="62">
        <f t="shared" si="55"/>
        <v>0.8933333</v>
      </c>
    </row>
    <row r="89" spans="3:26" ht="15" customHeight="1" x14ac:dyDescent="0.25">
      <c r="C89" s="57">
        <v>57</v>
      </c>
      <c r="D89" s="57" t="s">
        <v>252</v>
      </c>
      <c r="E89" s="57">
        <v>5</v>
      </c>
      <c r="F89" s="58" t="s">
        <v>28</v>
      </c>
      <c r="G89" s="20" t="s">
        <v>83</v>
      </c>
      <c r="H89" s="63" t="s">
        <v>306</v>
      </c>
      <c r="I89" s="64" t="s">
        <v>305</v>
      </c>
      <c r="J89" s="59">
        <v>79415517</v>
      </c>
      <c r="K89" s="7" t="s">
        <v>167</v>
      </c>
      <c r="L89" s="53">
        <v>20926666</v>
      </c>
      <c r="M89" s="54"/>
      <c r="N89" s="54">
        <v>0</v>
      </c>
      <c r="O89" s="54">
        <f>L89+M89+N89</f>
        <v>20926666</v>
      </c>
      <c r="P89" s="53">
        <v>18203333</v>
      </c>
      <c r="Q89" s="68">
        <v>42590</v>
      </c>
      <c r="R89" s="56">
        <v>42590</v>
      </c>
      <c r="S89" s="56">
        <v>42711</v>
      </c>
      <c r="T89" s="60">
        <v>4</v>
      </c>
      <c r="U89" s="61">
        <v>1</v>
      </c>
      <c r="V89" s="60"/>
      <c r="W89" s="58" t="s">
        <v>299</v>
      </c>
      <c r="X89" s="58"/>
      <c r="Y89" s="58"/>
      <c r="Z89" s="62">
        <f t="shared" si="55"/>
        <v>0.86986302548145988</v>
      </c>
    </row>
    <row r="90" spans="3:26" ht="15" customHeight="1" x14ac:dyDescent="0.25">
      <c r="C90" s="57">
        <v>57</v>
      </c>
      <c r="D90" s="57" t="s">
        <v>252</v>
      </c>
      <c r="E90" s="57">
        <v>5</v>
      </c>
      <c r="F90" s="58" t="s">
        <v>28</v>
      </c>
      <c r="G90" s="20" t="s">
        <v>83</v>
      </c>
      <c r="H90" s="63" t="s">
        <v>306</v>
      </c>
      <c r="I90" s="64" t="s">
        <v>305</v>
      </c>
      <c r="J90" s="59">
        <v>79415517</v>
      </c>
      <c r="K90" s="7" t="s">
        <v>167</v>
      </c>
      <c r="L90" s="53">
        <v>0</v>
      </c>
      <c r="M90" s="54"/>
      <c r="N90" s="53">
        <v>4300000</v>
      </c>
      <c r="O90" s="54">
        <f t="shared" ref="O90" si="64">L90+M90+N90</f>
        <v>4300000</v>
      </c>
      <c r="P90" s="53"/>
      <c r="Q90" s="68">
        <v>42710</v>
      </c>
      <c r="R90" s="56">
        <v>42712</v>
      </c>
      <c r="S90" s="56">
        <v>42742</v>
      </c>
      <c r="T90" s="60">
        <v>4</v>
      </c>
      <c r="U90" s="61">
        <v>1</v>
      </c>
      <c r="V90" s="60"/>
      <c r="W90" s="58" t="s">
        <v>299</v>
      </c>
      <c r="X90" s="58"/>
      <c r="Y90" s="58"/>
      <c r="Z90" s="62">
        <f t="shared" si="55"/>
        <v>0</v>
      </c>
    </row>
    <row r="91" spans="3:26" ht="15" customHeight="1" x14ac:dyDescent="0.25">
      <c r="C91" s="57">
        <v>58</v>
      </c>
      <c r="D91" s="57" t="s">
        <v>253</v>
      </c>
      <c r="E91" s="57">
        <v>5</v>
      </c>
      <c r="F91" s="63" t="s">
        <v>28</v>
      </c>
      <c r="G91" s="20" t="s">
        <v>84</v>
      </c>
      <c r="H91" s="63" t="s">
        <v>306</v>
      </c>
      <c r="I91" s="64" t="s">
        <v>305</v>
      </c>
      <c r="J91" s="59">
        <v>80041030</v>
      </c>
      <c r="K91" s="7" t="s">
        <v>168</v>
      </c>
      <c r="L91" s="53">
        <v>17038200</v>
      </c>
      <c r="M91" s="54"/>
      <c r="N91" s="54">
        <v>0</v>
      </c>
      <c r="O91" s="54">
        <f t="shared" si="63"/>
        <v>17038200</v>
      </c>
      <c r="P91" s="54">
        <v>14820000</v>
      </c>
      <c r="Q91" s="68">
        <v>42590</v>
      </c>
      <c r="R91" s="56">
        <v>42590</v>
      </c>
      <c r="S91" s="56">
        <v>42738</v>
      </c>
      <c r="T91" s="60">
        <v>4</v>
      </c>
      <c r="U91" s="61">
        <v>0</v>
      </c>
      <c r="V91" s="60"/>
      <c r="W91" s="58"/>
      <c r="X91" s="58" t="s">
        <v>302</v>
      </c>
      <c r="Y91" s="58"/>
      <c r="Z91" s="62">
        <f t="shared" si="55"/>
        <v>0.86981019121738212</v>
      </c>
    </row>
    <row r="92" spans="3:26" ht="15" customHeight="1" x14ac:dyDescent="0.25">
      <c r="C92" s="57">
        <v>59</v>
      </c>
      <c r="D92" s="57" t="s">
        <v>254</v>
      </c>
      <c r="E92" s="57">
        <v>5</v>
      </c>
      <c r="F92" s="58" t="s">
        <v>28</v>
      </c>
      <c r="G92" s="69" t="s">
        <v>85</v>
      </c>
      <c r="H92" s="63" t="s">
        <v>306</v>
      </c>
      <c r="I92" s="64" t="s">
        <v>305</v>
      </c>
      <c r="J92" s="59">
        <v>22501932</v>
      </c>
      <c r="K92" s="7" t="s">
        <v>169</v>
      </c>
      <c r="L92" s="53">
        <v>16571400</v>
      </c>
      <c r="M92" s="54"/>
      <c r="N92" s="54">
        <v>0</v>
      </c>
      <c r="O92" s="54">
        <f>L92+M92+N92</f>
        <v>16571400</v>
      </c>
      <c r="P92" s="54">
        <v>14704200</v>
      </c>
      <c r="Q92" s="68">
        <v>42591</v>
      </c>
      <c r="R92" s="56">
        <v>42591</v>
      </c>
      <c r="S92" s="56">
        <v>42734</v>
      </c>
      <c r="T92" s="60">
        <v>4</v>
      </c>
      <c r="U92" s="61">
        <v>1</v>
      </c>
      <c r="V92" s="60"/>
      <c r="W92" s="58" t="s">
        <v>302</v>
      </c>
      <c r="X92" s="58"/>
      <c r="Y92" s="58"/>
      <c r="Z92" s="62">
        <f t="shared" si="55"/>
        <v>0.88732394366197187</v>
      </c>
    </row>
    <row r="93" spans="3:26" ht="15" customHeight="1" x14ac:dyDescent="0.25">
      <c r="C93" s="57">
        <v>59</v>
      </c>
      <c r="D93" s="57" t="s">
        <v>254</v>
      </c>
      <c r="E93" s="57">
        <v>5</v>
      </c>
      <c r="F93" s="58" t="s">
        <v>28</v>
      </c>
      <c r="G93" s="69" t="s">
        <v>85</v>
      </c>
      <c r="H93" s="63" t="s">
        <v>306</v>
      </c>
      <c r="I93" s="64" t="s">
        <v>305</v>
      </c>
      <c r="J93" s="59">
        <v>22501932</v>
      </c>
      <c r="K93" s="7" t="s">
        <v>169</v>
      </c>
      <c r="L93" s="53">
        <v>0</v>
      </c>
      <c r="M93" s="54"/>
      <c r="N93" s="53">
        <v>3501000</v>
      </c>
      <c r="O93" s="54">
        <f t="shared" ref="O93" si="65">L93+M93+N93</f>
        <v>3501000</v>
      </c>
      <c r="P93" s="54"/>
      <c r="Q93" s="68">
        <f>Q85</f>
        <v>42732</v>
      </c>
      <c r="R93" s="56">
        <f>R85</f>
        <v>42735</v>
      </c>
      <c r="S93" s="56">
        <f>S85</f>
        <v>42765</v>
      </c>
      <c r="T93" s="60">
        <v>4</v>
      </c>
      <c r="U93" s="61">
        <v>1</v>
      </c>
      <c r="V93" s="60"/>
      <c r="W93" s="58" t="s">
        <v>302</v>
      </c>
      <c r="X93" s="58"/>
      <c r="Y93" s="58"/>
      <c r="Z93" s="62">
        <f t="shared" si="55"/>
        <v>0</v>
      </c>
    </row>
    <row r="94" spans="3:26" ht="15" customHeight="1" x14ac:dyDescent="0.25">
      <c r="C94" s="57">
        <v>60</v>
      </c>
      <c r="D94" s="57" t="s">
        <v>255</v>
      </c>
      <c r="E94" s="57">
        <v>5</v>
      </c>
      <c r="F94" s="58" t="s">
        <v>28</v>
      </c>
      <c r="G94" s="69" t="s">
        <v>86</v>
      </c>
      <c r="H94" s="63" t="s">
        <v>306</v>
      </c>
      <c r="I94" s="64" t="s">
        <v>305</v>
      </c>
      <c r="J94" s="59">
        <v>79951944</v>
      </c>
      <c r="K94" s="7" t="s">
        <v>170</v>
      </c>
      <c r="L94" s="53">
        <v>11916667</v>
      </c>
      <c r="M94" s="54"/>
      <c r="N94" s="54">
        <v>0</v>
      </c>
      <c r="O94" s="54">
        <f>L94+M94+N94</f>
        <v>11916667</v>
      </c>
      <c r="P94" s="54">
        <v>10583333</v>
      </c>
      <c r="Q94" s="68">
        <v>42590</v>
      </c>
      <c r="R94" s="56">
        <v>42590</v>
      </c>
      <c r="S94" s="56">
        <v>42734</v>
      </c>
      <c r="T94" s="60">
        <v>4</v>
      </c>
      <c r="U94" s="61">
        <v>1</v>
      </c>
      <c r="V94" s="60"/>
      <c r="W94" s="58" t="s">
        <v>302</v>
      </c>
      <c r="X94" s="58"/>
      <c r="Y94" s="58"/>
      <c r="Z94" s="62">
        <f t="shared" si="55"/>
        <v>0.8881118352975711</v>
      </c>
    </row>
    <row r="95" spans="3:26" ht="15" customHeight="1" x14ac:dyDescent="0.25">
      <c r="C95" s="57">
        <v>60</v>
      </c>
      <c r="D95" s="57" t="s">
        <v>255</v>
      </c>
      <c r="E95" s="57">
        <v>5</v>
      </c>
      <c r="F95" s="58" t="s">
        <v>28</v>
      </c>
      <c r="G95" s="69" t="s">
        <v>86</v>
      </c>
      <c r="H95" s="63" t="s">
        <v>306</v>
      </c>
      <c r="I95" s="64" t="s">
        <v>305</v>
      </c>
      <c r="J95" s="59">
        <v>79951944</v>
      </c>
      <c r="K95" s="7" t="s">
        <v>170</v>
      </c>
      <c r="L95" s="53">
        <v>0</v>
      </c>
      <c r="M95" s="54"/>
      <c r="N95" s="53">
        <v>2500000</v>
      </c>
      <c r="O95" s="54">
        <f t="shared" ref="O95" si="66">L95+M95+N95</f>
        <v>2500000</v>
      </c>
      <c r="P95" s="54"/>
      <c r="Q95" s="68">
        <f t="shared" ref="Q95:S95" si="67">Q93</f>
        <v>42732</v>
      </c>
      <c r="R95" s="56">
        <f t="shared" si="67"/>
        <v>42735</v>
      </c>
      <c r="S95" s="56">
        <f t="shared" si="67"/>
        <v>42765</v>
      </c>
      <c r="T95" s="60">
        <v>4</v>
      </c>
      <c r="U95" s="61">
        <v>1</v>
      </c>
      <c r="V95" s="60"/>
      <c r="W95" s="58" t="s">
        <v>302</v>
      </c>
      <c r="X95" s="58"/>
      <c r="Y95" s="58"/>
      <c r="Z95" s="62">
        <f t="shared" si="55"/>
        <v>0</v>
      </c>
    </row>
    <row r="96" spans="3:26" ht="15" customHeight="1" x14ac:dyDescent="0.25">
      <c r="C96" s="57">
        <v>61</v>
      </c>
      <c r="D96" s="57" t="s">
        <v>256</v>
      </c>
      <c r="E96" s="57">
        <v>5</v>
      </c>
      <c r="F96" s="58" t="s">
        <v>28</v>
      </c>
      <c r="G96" s="69" t="s">
        <v>87</v>
      </c>
      <c r="H96" s="63" t="s">
        <v>306</v>
      </c>
      <c r="I96" s="64" t="s">
        <v>305</v>
      </c>
      <c r="J96" s="59">
        <v>51650636</v>
      </c>
      <c r="K96" s="7" t="s">
        <v>171</v>
      </c>
      <c r="L96" s="53">
        <v>16571400</v>
      </c>
      <c r="M96" s="54"/>
      <c r="N96" s="54">
        <v>0</v>
      </c>
      <c r="O96" s="54">
        <f t="shared" si="63"/>
        <v>16571400</v>
      </c>
      <c r="P96" s="54">
        <v>14704200</v>
      </c>
      <c r="Q96" s="68">
        <v>42591</v>
      </c>
      <c r="R96" s="68">
        <v>42591</v>
      </c>
      <c r="S96" s="56">
        <v>42734</v>
      </c>
      <c r="T96" s="60">
        <v>4</v>
      </c>
      <c r="U96" s="61">
        <v>0</v>
      </c>
      <c r="V96" s="60"/>
      <c r="W96" s="58"/>
      <c r="X96" s="58" t="s">
        <v>302</v>
      </c>
      <c r="Y96" s="58"/>
      <c r="Z96" s="62">
        <f t="shared" si="55"/>
        <v>0.88732394366197187</v>
      </c>
    </row>
    <row r="97" spans="2:26" ht="15" customHeight="1" x14ac:dyDescent="0.25">
      <c r="C97" s="57">
        <v>62</v>
      </c>
      <c r="D97" s="57" t="s">
        <v>258</v>
      </c>
      <c r="E97" s="57">
        <v>5</v>
      </c>
      <c r="F97" s="58" t="s">
        <v>28</v>
      </c>
      <c r="G97" s="69" t="s">
        <v>88</v>
      </c>
      <c r="H97" s="63" t="s">
        <v>306</v>
      </c>
      <c r="I97" s="64" t="s">
        <v>305</v>
      </c>
      <c r="J97" s="59">
        <v>8722208</v>
      </c>
      <c r="K97" s="7" t="s">
        <v>172</v>
      </c>
      <c r="L97" s="53">
        <v>14820900</v>
      </c>
      <c r="M97" s="54"/>
      <c r="N97" s="54">
        <v>0</v>
      </c>
      <c r="O97" s="54">
        <f>L97+M97+N97</f>
        <v>14820900</v>
      </c>
      <c r="P97" s="54">
        <v>12953700</v>
      </c>
      <c r="Q97" s="56">
        <v>42971</v>
      </c>
      <c r="R97" s="66">
        <v>42606</v>
      </c>
      <c r="S97" s="56">
        <v>42734</v>
      </c>
      <c r="T97" s="60">
        <v>4</v>
      </c>
      <c r="U97" s="61">
        <v>1</v>
      </c>
      <c r="V97" s="60"/>
      <c r="W97" s="58" t="s">
        <v>302</v>
      </c>
      <c r="X97" s="58"/>
      <c r="Y97" s="58"/>
      <c r="Z97" s="62">
        <f t="shared" si="55"/>
        <v>0.87401574803149606</v>
      </c>
    </row>
    <row r="98" spans="2:26" ht="15" customHeight="1" x14ac:dyDescent="0.25">
      <c r="C98" s="57">
        <v>62</v>
      </c>
      <c r="D98" s="57" t="s">
        <v>258</v>
      </c>
      <c r="E98" s="57">
        <v>5</v>
      </c>
      <c r="F98" s="58" t="s">
        <v>28</v>
      </c>
      <c r="G98" s="69" t="s">
        <v>88</v>
      </c>
      <c r="H98" s="63" t="s">
        <v>306</v>
      </c>
      <c r="I98" s="64" t="s">
        <v>305</v>
      </c>
      <c r="J98" s="59">
        <v>8722208</v>
      </c>
      <c r="K98" s="7" t="s">
        <v>172</v>
      </c>
      <c r="L98" s="53">
        <v>0</v>
      </c>
      <c r="M98" s="54"/>
      <c r="N98" s="53">
        <v>3501000</v>
      </c>
      <c r="O98" s="54">
        <f t="shared" ref="O98" si="68">L98+M98+N98</f>
        <v>3501000</v>
      </c>
      <c r="P98" s="54"/>
      <c r="Q98" s="56">
        <f t="shared" ref="Q98:S98" si="69">Q93</f>
        <v>42732</v>
      </c>
      <c r="R98" s="66">
        <f t="shared" si="69"/>
        <v>42735</v>
      </c>
      <c r="S98" s="56">
        <f t="shared" si="69"/>
        <v>42765</v>
      </c>
      <c r="T98" s="60">
        <v>4</v>
      </c>
      <c r="U98" s="61">
        <v>1</v>
      </c>
      <c r="V98" s="60"/>
      <c r="W98" s="58" t="s">
        <v>302</v>
      </c>
      <c r="X98" s="58"/>
      <c r="Y98" s="58"/>
      <c r="Z98" s="62">
        <f t="shared" ref="Z98" si="70">P98/O98</f>
        <v>0</v>
      </c>
    </row>
    <row r="99" spans="2:26" s="6" customFormat="1" ht="15" customHeight="1" x14ac:dyDescent="0.25">
      <c r="B99"/>
      <c r="C99" s="57">
        <v>64</v>
      </c>
      <c r="D99" s="57" t="s">
        <v>259</v>
      </c>
      <c r="E99" s="70">
        <v>19</v>
      </c>
      <c r="F99" s="71" t="s">
        <v>380</v>
      </c>
      <c r="G99" s="72" t="s">
        <v>89</v>
      </c>
      <c r="H99" s="63" t="s">
        <v>300</v>
      </c>
      <c r="I99" s="64" t="s">
        <v>301</v>
      </c>
      <c r="J99" s="59"/>
      <c r="K99" s="7" t="s">
        <v>173</v>
      </c>
      <c r="L99" s="73">
        <v>0</v>
      </c>
      <c r="M99" s="54"/>
      <c r="N99" s="54">
        <v>0</v>
      </c>
      <c r="O99" s="54">
        <f t="shared" si="63"/>
        <v>0</v>
      </c>
      <c r="P99" s="54">
        <v>0</v>
      </c>
      <c r="Q99" s="56">
        <v>42621</v>
      </c>
      <c r="R99" s="68">
        <v>42621</v>
      </c>
      <c r="S99" s="56">
        <v>42742</v>
      </c>
      <c r="T99" s="60">
        <v>4</v>
      </c>
      <c r="U99" s="61">
        <v>0</v>
      </c>
      <c r="V99" s="60"/>
      <c r="W99" s="58" t="s">
        <v>302</v>
      </c>
      <c r="X99" s="58"/>
      <c r="Y99" s="58"/>
      <c r="Z99" s="62">
        <v>0</v>
      </c>
    </row>
    <row r="100" spans="2:26" ht="15" customHeight="1" x14ac:dyDescent="0.25">
      <c r="C100" s="57">
        <v>65</v>
      </c>
      <c r="D100" s="57" t="s">
        <v>260</v>
      </c>
      <c r="E100" s="57">
        <v>5</v>
      </c>
      <c r="F100" s="58" t="s">
        <v>28</v>
      </c>
      <c r="G100" s="72" t="s">
        <v>90</v>
      </c>
      <c r="H100" s="63" t="s">
        <v>306</v>
      </c>
      <c r="I100" s="64" t="s">
        <v>305</v>
      </c>
      <c r="J100" s="59">
        <v>79765033</v>
      </c>
      <c r="K100" s="7" t="s">
        <v>174</v>
      </c>
      <c r="L100" s="53">
        <v>17100000</v>
      </c>
      <c r="M100" s="54"/>
      <c r="N100" s="54">
        <v>0</v>
      </c>
      <c r="O100" s="54">
        <f>L100+M100+N100</f>
        <v>17100000</v>
      </c>
      <c r="P100" s="54">
        <v>14700000</v>
      </c>
      <c r="Q100" s="56">
        <v>42620</v>
      </c>
      <c r="R100" s="68">
        <v>42620</v>
      </c>
      <c r="S100" s="56">
        <v>42734</v>
      </c>
      <c r="T100" s="60">
        <v>3</v>
      </c>
      <c r="U100" s="61">
        <v>1</v>
      </c>
      <c r="V100" s="60"/>
      <c r="W100" s="58" t="s">
        <v>302</v>
      </c>
      <c r="X100" s="58"/>
      <c r="Y100" s="58"/>
      <c r="Z100" s="62">
        <f>P100/O100</f>
        <v>0.85964912280701755</v>
      </c>
    </row>
    <row r="101" spans="2:26" ht="15" customHeight="1" x14ac:dyDescent="0.25">
      <c r="C101" s="57">
        <v>65</v>
      </c>
      <c r="D101" s="57" t="s">
        <v>260</v>
      </c>
      <c r="E101" s="57">
        <v>5</v>
      </c>
      <c r="F101" s="58" t="s">
        <v>28</v>
      </c>
      <c r="G101" s="72" t="s">
        <v>90</v>
      </c>
      <c r="H101" s="63" t="s">
        <v>306</v>
      </c>
      <c r="I101" s="64" t="s">
        <v>305</v>
      </c>
      <c r="J101" s="59">
        <v>79765033</v>
      </c>
      <c r="K101" s="7" t="s">
        <v>174</v>
      </c>
      <c r="L101" s="53">
        <v>0</v>
      </c>
      <c r="M101" s="54"/>
      <c r="N101" s="53">
        <v>4500000</v>
      </c>
      <c r="O101" s="54">
        <f t="shared" ref="O101" si="71">L101+M101+N101</f>
        <v>4500000</v>
      </c>
      <c r="P101" s="54"/>
      <c r="Q101" s="56">
        <v>43097</v>
      </c>
      <c r="R101" s="68">
        <v>42735</v>
      </c>
      <c r="S101" s="56">
        <v>42765</v>
      </c>
      <c r="T101" s="60">
        <v>3</v>
      </c>
      <c r="U101" s="61">
        <v>1</v>
      </c>
      <c r="V101" s="60"/>
      <c r="W101" s="58" t="s">
        <v>302</v>
      </c>
      <c r="X101" s="58"/>
      <c r="Y101" s="58"/>
      <c r="Z101" s="62">
        <f t="shared" ref="Z101" si="72">P101/O101</f>
        <v>0</v>
      </c>
    </row>
    <row r="102" spans="2:26" ht="15" customHeight="1" x14ac:dyDescent="0.25">
      <c r="C102" s="57">
        <v>68</v>
      </c>
      <c r="D102" s="57" t="s">
        <v>257</v>
      </c>
      <c r="E102" s="57">
        <v>4</v>
      </c>
      <c r="F102" s="58" t="s">
        <v>29</v>
      </c>
      <c r="G102" s="74" t="s">
        <v>91</v>
      </c>
      <c r="H102" s="75" t="s">
        <v>306</v>
      </c>
      <c r="I102" s="75" t="s">
        <v>305</v>
      </c>
      <c r="J102" s="58">
        <v>830102646</v>
      </c>
      <c r="K102" s="7" t="s">
        <v>175</v>
      </c>
      <c r="L102" s="53">
        <v>39500000</v>
      </c>
      <c r="M102" s="54"/>
      <c r="N102" s="53">
        <v>0</v>
      </c>
      <c r="O102" s="54">
        <f>L102+M102+N102</f>
        <v>39500000</v>
      </c>
      <c r="P102" s="53">
        <v>5508913</v>
      </c>
      <c r="Q102" s="56">
        <v>42643</v>
      </c>
      <c r="R102" s="56">
        <v>42643</v>
      </c>
      <c r="S102" s="56">
        <v>42823</v>
      </c>
      <c r="T102" s="60">
        <v>6</v>
      </c>
      <c r="U102" s="61">
        <v>3</v>
      </c>
      <c r="V102" s="60"/>
      <c r="W102" s="58" t="s">
        <v>299</v>
      </c>
      <c r="X102" s="58"/>
      <c r="Y102" s="58"/>
      <c r="Z102" s="62">
        <f>P102/O102</f>
        <v>0.13946615189873418</v>
      </c>
    </row>
    <row r="103" spans="2:26" ht="15" customHeight="1" x14ac:dyDescent="0.25">
      <c r="C103" s="57">
        <v>68</v>
      </c>
      <c r="D103" s="57" t="s">
        <v>257</v>
      </c>
      <c r="E103" s="57">
        <v>4</v>
      </c>
      <c r="F103" s="58" t="s">
        <v>29</v>
      </c>
      <c r="G103" s="74" t="s">
        <v>91</v>
      </c>
      <c r="H103" s="75" t="s">
        <v>306</v>
      </c>
      <c r="I103" s="75" t="s">
        <v>305</v>
      </c>
      <c r="J103" s="58">
        <v>830102646</v>
      </c>
      <c r="K103" s="7" t="s">
        <v>175</v>
      </c>
      <c r="L103" s="53">
        <v>0</v>
      </c>
      <c r="M103" s="54"/>
      <c r="N103" s="53">
        <v>19750000</v>
      </c>
      <c r="O103" s="54">
        <f t="shared" ref="O103" si="73">L103+M103+N103</f>
        <v>19750000</v>
      </c>
      <c r="P103" s="53">
        <v>5508913</v>
      </c>
      <c r="Q103" s="56"/>
      <c r="R103" s="56"/>
      <c r="S103" s="56"/>
      <c r="T103" s="60">
        <v>6</v>
      </c>
      <c r="U103" s="61">
        <v>3</v>
      </c>
      <c r="V103" s="60"/>
      <c r="W103" s="58" t="s">
        <v>299</v>
      </c>
      <c r="X103" s="58"/>
      <c r="Y103" s="58"/>
      <c r="Z103" s="62">
        <f t="shared" ref="Z103" si="74">P103/O103</f>
        <v>0.27893230379746836</v>
      </c>
    </row>
    <row r="104" spans="2:26" ht="15.75" customHeight="1" x14ac:dyDescent="0.25">
      <c r="C104" s="57">
        <v>69</v>
      </c>
      <c r="D104" s="57" t="s">
        <v>266</v>
      </c>
      <c r="E104" s="57">
        <v>5</v>
      </c>
      <c r="F104" s="58" t="s">
        <v>28</v>
      </c>
      <c r="G104" s="74" t="s">
        <v>92</v>
      </c>
      <c r="H104" s="76" t="s">
        <v>312</v>
      </c>
      <c r="I104" s="64" t="s">
        <v>311</v>
      </c>
      <c r="J104" s="58">
        <v>80769495</v>
      </c>
      <c r="K104" s="7" t="s">
        <v>176</v>
      </c>
      <c r="L104" s="53">
        <v>8401667</v>
      </c>
      <c r="M104" s="54"/>
      <c r="N104" s="54">
        <v>0</v>
      </c>
      <c r="O104" s="54">
        <f>L104+M104+N104</f>
        <v>8401667</v>
      </c>
      <c r="P104" s="53">
        <v>6508333</v>
      </c>
      <c r="Q104" s="56"/>
      <c r="R104" s="56">
        <v>42664</v>
      </c>
      <c r="S104" s="56"/>
      <c r="T104" s="60"/>
      <c r="U104" s="61"/>
      <c r="V104" s="60"/>
      <c r="W104" s="58" t="s">
        <v>299</v>
      </c>
      <c r="X104" s="58"/>
      <c r="Y104" s="58"/>
      <c r="Z104" s="62">
        <f>P104/O104</f>
        <v>0.7746478169153812</v>
      </c>
    </row>
    <row r="105" spans="2:26" s="8" customFormat="1" ht="15.75" customHeight="1" x14ac:dyDescent="0.25">
      <c r="B105"/>
      <c r="C105" s="57">
        <v>69</v>
      </c>
      <c r="D105" s="57" t="s">
        <v>266</v>
      </c>
      <c r="E105" s="57">
        <v>5</v>
      </c>
      <c r="F105" s="58" t="s">
        <v>28</v>
      </c>
      <c r="G105" s="74" t="s">
        <v>92</v>
      </c>
      <c r="H105" s="76" t="s">
        <v>312</v>
      </c>
      <c r="I105" s="64" t="s">
        <v>311</v>
      </c>
      <c r="J105" s="58">
        <v>80769495</v>
      </c>
      <c r="K105" s="7" t="s">
        <v>176</v>
      </c>
      <c r="L105" s="53">
        <v>0</v>
      </c>
      <c r="M105" s="54"/>
      <c r="N105" s="53">
        <v>3550000</v>
      </c>
      <c r="O105" s="54">
        <f t="shared" ref="O105" si="75">L105+M105+N105</f>
        <v>3550000</v>
      </c>
      <c r="P105" s="53"/>
      <c r="Q105" s="56"/>
      <c r="R105" s="56"/>
      <c r="S105" s="56"/>
      <c r="T105" s="60"/>
      <c r="U105" s="61"/>
      <c r="V105" s="60"/>
      <c r="W105" s="58" t="s">
        <v>299</v>
      </c>
      <c r="X105" s="58"/>
      <c r="Y105" s="58"/>
      <c r="Z105" s="62">
        <f t="shared" ref="Z105" si="76">P105/O105</f>
        <v>0</v>
      </c>
    </row>
    <row r="106" spans="2:26" ht="15.75" customHeight="1" x14ac:dyDescent="0.25">
      <c r="C106" s="57">
        <v>71</v>
      </c>
      <c r="D106" s="57" t="s">
        <v>282</v>
      </c>
      <c r="E106" s="57">
        <v>5</v>
      </c>
      <c r="F106" s="58" t="s">
        <v>28</v>
      </c>
      <c r="G106" s="20" t="s">
        <v>93</v>
      </c>
      <c r="H106" s="63" t="s">
        <v>306</v>
      </c>
      <c r="I106" s="64" t="s">
        <v>305</v>
      </c>
      <c r="J106" s="58">
        <v>1144037315</v>
      </c>
      <c r="K106" s="77" t="s">
        <v>177</v>
      </c>
      <c r="L106" s="53">
        <v>3700000</v>
      </c>
      <c r="M106" s="54"/>
      <c r="N106" s="54">
        <v>0</v>
      </c>
      <c r="O106" s="54">
        <f>L106+M106+N106</f>
        <v>3700000</v>
      </c>
      <c r="P106" s="53">
        <v>1850000</v>
      </c>
      <c r="Q106" s="56">
        <v>42705</v>
      </c>
      <c r="R106" s="56">
        <v>42705</v>
      </c>
      <c r="S106" s="56">
        <v>43099</v>
      </c>
      <c r="T106" s="60">
        <v>1</v>
      </c>
      <c r="U106" s="61">
        <v>1</v>
      </c>
      <c r="V106" s="60"/>
      <c r="W106" s="58" t="s">
        <v>299</v>
      </c>
      <c r="X106" s="58"/>
      <c r="Y106" s="58"/>
      <c r="Z106" s="62">
        <f>P106/O106</f>
        <v>0.5</v>
      </c>
    </row>
    <row r="107" spans="2:26" ht="24" customHeight="1" x14ac:dyDescent="0.25">
      <c r="C107" s="57">
        <v>71</v>
      </c>
      <c r="D107" s="57" t="s">
        <v>282</v>
      </c>
      <c r="E107" s="57">
        <v>5</v>
      </c>
      <c r="F107" s="58" t="s">
        <v>28</v>
      </c>
      <c r="G107" s="20" t="s">
        <v>93</v>
      </c>
      <c r="H107" s="63" t="s">
        <v>306</v>
      </c>
      <c r="I107" s="64" t="s">
        <v>305</v>
      </c>
      <c r="J107" s="58">
        <v>1144037315</v>
      </c>
      <c r="K107" s="77" t="s">
        <v>177</v>
      </c>
      <c r="L107" s="53">
        <v>0</v>
      </c>
      <c r="M107" s="54"/>
      <c r="N107" s="53">
        <v>1850000</v>
      </c>
      <c r="O107" s="54">
        <f t="shared" ref="O107" si="77">L107+M107+N107</f>
        <v>1850000</v>
      </c>
      <c r="P107" s="53"/>
      <c r="Q107" s="56">
        <v>42732</v>
      </c>
      <c r="R107" s="56">
        <v>43100</v>
      </c>
      <c r="S107" s="56">
        <v>42749</v>
      </c>
      <c r="T107" s="60">
        <v>1</v>
      </c>
      <c r="U107" s="61">
        <v>1</v>
      </c>
      <c r="V107" s="60"/>
      <c r="W107" s="58" t="s">
        <v>299</v>
      </c>
      <c r="X107" s="58"/>
      <c r="Y107" s="58"/>
      <c r="Z107" s="62">
        <f t="shared" ref="Z107" si="78">P107/O107</f>
        <v>0</v>
      </c>
    </row>
    <row r="108" spans="2:26" ht="30" customHeight="1" x14ac:dyDescent="0.25">
      <c r="C108" s="57">
        <v>72</v>
      </c>
      <c r="D108" s="57" t="s">
        <v>281</v>
      </c>
      <c r="E108" s="57">
        <v>4</v>
      </c>
      <c r="F108" s="58" t="s">
        <v>32</v>
      </c>
      <c r="G108" s="78" t="s">
        <v>94</v>
      </c>
      <c r="H108" s="64" t="s">
        <v>314</v>
      </c>
      <c r="I108" s="64" t="s">
        <v>313</v>
      </c>
      <c r="J108" s="58">
        <v>900067669</v>
      </c>
      <c r="K108" s="79" t="s">
        <v>178</v>
      </c>
      <c r="L108" s="53">
        <v>85400000</v>
      </c>
      <c r="M108" s="54"/>
      <c r="N108" s="54">
        <v>0</v>
      </c>
      <c r="O108" s="54">
        <f t="shared" si="63"/>
        <v>85400000</v>
      </c>
      <c r="P108" s="54">
        <v>0</v>
      </c>
      <c r="Q108" s="56"/>
      <c r="R108" s="56"/>
      <c r="S108" s="56"/>
      <c r="T108" s="60"/>
      <c r="U108" s="61"/>
      <c r="V108" s="60" t="s">
        <v>302</v>
      </c>
      <c r="W108" s="58"/>
      <c r="X108" s="58"/>
      <c r="Y108" s="58"/>
      <c r="Z108" s="61">
        <f t="shared" ref="Z108:Z139" si="79">P108/O108</f>
        <v>0</v>
      </c>
    </row>
    <row r="109" spans="2:26" ht="15" customHeight="1" x14ac:dyDescent="0.25">
      <c r="C109" s="57">
        <v>73</v>
      </c>
      <c r="D109" s="57" t="s">
        <v>264</v>
      </c>
      <c r="E109" s="57">
        <v>4</v>
      </c>
      <c r="F109" s="58" t="s">
        <v>29</v>
      </c>
      <c r="G109" s="78" t="s">
        <v>95</v>
      </c>
      <c r="H109" s="64" t="s">
        <v>316</v>
      </c>
      <c r="I109" s="64" t="s">
        <v>315</v>
      </c>
      <c r="J109" s="58">
        <v>900067669</v>
      </c>
      <c r="K109" s="79" t="s">
        <v>178</v>
      </c>
      <c r="L109" s="53">
        <v>204700000</v>
      </c>
      <c r="M109" s="54"/>
      <c r="N109" s="54">
        <v>0</v>
      </c>
      <c r="O109" s="54">
        <f t="shared" si="63"/>
        <v>204700000</v>
      </c>
      <c r="P109" s="54">
        <v>0</v>
      </c>
      <c r="Q109" s="56"/>
      <c r="R109" s="56"/>
      <c r="S109" s="56"/>
      <c r="T109" s="60"/>
      <c r="U109" s="61"/>
      <c r="V109" s="60" t="s">
        <v>302</v>
      </c>
      <c r="W109" s="58"/>
      <c r="X109" s="58"/>
      <c r="Y109" s="58"/>
      <c r="Z109" s="61">
        <f t="shared" si="79"/>
        <v>0</v>
      </c>
    </row>
    <row r="110" spans="2:26" ht="15" customHeight="1" x14ac:dyDescent="0.25">
      <c r="C110" s="57">
        <v>74</v>
      </c>
      <c r="D110" s="57" t="s">
        <v>267</v>
      </c>
      <c r="E110" s="57">
        <v>4</v>
      </c>
      <c r="F110" s="58" t="s">
        <v>29</v>
      </c>
      <c r="G110" s="20" t="s">
        <v>96</v>
      </c>
      <c r="H110" s="63" t="s">
        <v>306</v>
      </c>
      <c r="I110" s="64" t="s">
        <v>305</v>
      </c>
      <c r="J110" s="58">
        <v>79538529</v>
      </c>
      <c r="K110" s="77" t="s">
        <v>179</v>
      </c>
      <c r="L110" s="53">
        <v>70000000</v>
      </c>
      <c r="M110" s="54"/>
      <c r="N110" s="54">
        <v>0</v>
      </c>
      <c r="O110" s="54">
        <f>L110+M110+N110</f>
        <v>70000000</v>
      </c>
      <c r="P110" s="54">
        <v>0</v>
      </c>
      <c r="Q110" s="56">
        <v>42720</v>
      </c>
      <c r="R110" s="56">
        <v>42720</v>
      </c>
      <c r="S110" s="56">
        <v>42901</v>
      </c>
      <c r="T110" s="60">
        <v>4</v>
      </c>
      <c r="U110" s="61">
        <v>2</v>
      </c>
      <c r="V110" s="60"/>
      <c r="W110" s="58" t="s">
        <v>302</v>
      </c>
      <c r="X110" s="58"/>
      <c r="Y110" s="58"/>
      <c r="Z110" s="61">
        <f>P110/O110</f>
        <v>0</v>
      </c>
    </row>
    <row r="111" spans="2:26" ht="15" customHeight="1" x14ac:dyDescent="0.25">
      <c r="C111" s="57">
        <v>74</v>
      </c>
      <c r="D111" s="57" t="s">
        <v>267</v>
      </c>
      <c r="E111" s="57">
        <v>4</v>
      </c>
      <c r="F111" s="58" t="s">
        <v>29</v>
      </c>
      <c r="G111" s="20" t="s">
        <v>96</v>
      </c>
      <c r="H111" s="63" t="s">
        <v>306</v>
      </c>
      <c r="I111" s="64" t="s">
        <v>305</v>
      </c>
      <c r="J111" s="58">
        <v>79538529</v>
      </c>
      <c r="K111" s="77" t="s">
        <v>179</v>
      </c>
      <c r="L111" s="53">
        <v>0</v>
      </c>
      <c r="M111" s="54"/>
      <c r="N111" s="53">
        <v>35000000</v>
      </c>
      <c r="O111" s="54">
        <f t="shared" ref="O111" si="80">L111+M111+N111</f>
        <v>35000000</v>
      </c>
      <c r="P111" s="54">
        <v>0</v>
      </c>
      <c r="Q111" s="56"/>
      <c r="R111" s="56"/>
      <c r="S111" s="56"/>
      <c r="T111" s="60">
        <v>4</v>
      </c>
      <c r="U111" s="61">
        <v>2</v>
      </c>
      <c r="V111" s="60"/>
      <c r="W111" s="58" t="s">
        <v>302</v>
      </c>
      <c r="X111" s="58"/>
      <c r="Y111" s="58"/>
      <c r="Z111" s="61">
        <f t="shared" ref="Z111" si="81">P111/O111</f>
        <v>0</v>
      </c>
    </row>
    <row r="112" spans="2:26" ht="15" customHeight="1" x14ac:dyDescent="0.25">
      <c r="C112" s="57">
        <v>75</v>
      </c>
      <c r="D112" s="57" t="s">
        <v>265</v>
      </c>
      <c r="E112" s="57">
        <v>4</v>
      </c>
      <c r="F112" s="58" t="s">
        <v>29</v>
      </c>
      <c r="G112" s="64" t="s">
        <v>97</v>
      </c>
      <c r="H112" s="80" t="s">
        <v>337</v>
      </c>
      <c r="I112" s="80" t="s">
        <v>317</v>
      </c>
      <c r="J112" s="58">
        <v>900310589</v>
      </c>
      <c r="K112" s="79" t="s">
        <v>180</v>
      </c>
      <c r="L112" s="53">
        <v>63122350</v>
      </c>
      <c r="M112" s="54"/>
      <c r="N112" s="54">
        <v>0</v>
      </c>
      <c r="O112" s="54">
        <f t="shared" ref="O112" si="82">L112+M112+N112</f>
        <v>63122350</v>
      </c>
      <c r="P112" s="54">
        <v>0</v>
      </c>
      <c r="Q112" s="56"/>
      <c r="R112" s="56"/>
      <c r="S112" s="56"/>
      <c r="T112" s="60"/>
      <c r="U112" s="61"/>
      <c r="V112" s="60" t="s">
        <v>302</v>
      </c>
      <c r="W112" s="58"/>
      <c r="X112" s="58"/>
      <c r="Y112" s="58"/>
      <c r="Z112" s="61">
        <f t="shared" ref="Z112" si="83">P112/O112</f>
        <v>0</v>
      </c>
    </row>
    <row r="113" spans="1:108" ht="15" customHeight="1" x14ac:dyDescent="0.25">
      <c r="C113" s="57">
        <v>75</v>
      </c>
      <c r="D113" s="57" t="s">
        <v>265</v>
      </c>
      <c r="E113" s="57">
        <v>4</v>
      </c>
      <c r="F113" s="58" t="s">
        <v>29</v>
      </c>
      <c r="G113" s="64" t="s">
        <v>97</v>
      </c>
      <c r="H113" s="80" t="s">
        <v>318</v>
      </c>
      <c r="I113" s="80" t="s">
        <v>301</v>
      </c>
      <c r="J113" s="58">
        <v>900310589</v>
      </c>
      <c r="K113" s="79" t="s">
        <v>180</v>
      </c>
      <c r="L113" s="53">
        <v>78490000</v>
      </c>
      <c r="M113" s="54"/>
      <c r="N113" s="54">
        <v>0</v>
      </c>
      <c r="O113" s="54">
        <f t="shared" si="63"/>
        <v>78490000</v>
      </c>
      <c r="P113" s="54">
        <v>0</v>
      </c>
      <c r="Q113" s="56"/>
      <c r="R113" s="56"/>
      <c r="S113" s="56"/>
      <c r="T113" s="60"/>
      <c r="U113" s="61"/>
      <c r="V113" s="60" t="s">
        <v>302</v>
      </c>
      <c r="W113" s="58"/>
      <c r="X113" s="58"/>
      <c r="Y113" s="58"/>
      <c r="Z113" s="61">
        <f t="shared" si="79"/>
        <v>0</v>
      </c>
    </row>
    <row r="114" spans="1:108" ht="15" customHeight="1" x14ac:dyDescent="0.25">
      <c r="C114" s="81">
        <v>77</v>
      </c>
      <c r="D114" s="81" t="s">
        <v>270</v>
      </c>
      <c r="E114" s="82">
        <v>4</v>
      </c>
      <c r="F114" s="83" t="s">
        <v>29</v>
      </c>
      <c r="G114" s="84" t="s">
        <v>98</v>
      </c>
      <c r="H114" s="85" t="s">
        <v>318</v>
      </c>
      <c r="I114" s="86" t="s">
        <v>301</v>
      </c>
      <c r="J114" s="67">
        <v>900094963</v>
      </c>
      <c r="K114" s="87" t="s">
        <v>181</v>
      </c>
      <c r="L114" s="53">
        <v>180695288</v>
      </c>
      <c r="M114" s="54"/>
      <c r="N114" s="54">
        <v>0</v>
      </c>
      <c r="O114" s="54">
        <f t="shared" ref="O114:O139" si="84">L114+M114+N114</f>
        <v>180695288</v>
      </c>
      <c r="P114" s="54">
        <v>0</v>
      </c>
      <c r="Q114" s="56"/>
      <c r="R114" s="56"/>
      <c r="S114" s="56"/>
      <c r="T114" s="88"/>
      <c r="U114" s="89"/>
      <c r="V114" s="88" t="s">
        <v>302</v>
      </c>
      <c r="W114" s="90"/>
      <c r="X114" s="90"/>
      <c r="Y114" s="90"/>
      <c r="Z114" s="89">
        <f t="shared" si="79"/>
        <v>0</v>
      </c>
    </row>
    <row r="115" spans="1:108" ht="15" customHeight="1" x14ac:dyDescent="0.25">
      <c r="C115" s="57">
        <v>78</v>
      </c>
      <c r="D115" s="57" t="s">
        <v>268</v>
      </c>
      <c r="E115" s="57">
        <v>6</v>
      </c>
      <c r="F115" s="58" t="s">
        <v>31</v>
      </c>
      <c r="G115" s="91" t="s">
        <v>99</v>
      </c>
      <c r="H115" s="75" t="s">
        <v>319</v>
      </c>
      <c r="I115" s="80" t="s">
        <v>305</v>
      </c>
      <c r="J115" s="58">
        <v>800230829</v>
      </c>
      <c r="K115" s="77" t="s">
        <v>182</v>
      </c>
      <c r="L115" s="53">
        <v>165500000</v>
      </c>
      <c r="M115" s="54"/>
      <c r="N115" s="53">
        <v>0</v>
      </c>
      <c r="O115" s="54">
        <f>L115+M115+N115</f>
        <v>165500000</v>
      </c>
      <c r="P115" s="53">
        <f>12876000+84279800</f>
        <v>97155800</v>
      </c>
      <c r="Q115" s="56">
        <v>42719</v>
      </c>
      <c r="R115" s="56">
        <v>42719</v>
      </c>
      <c r="S115" s="56">
        <v>42900</v>
      </c>
      <c r="T115" s="88">
        <v>6</v>
      </c>
      <c r="U115" s="89">
        <v>0</v>
      </c>
      <c r="V115" s="88"/>
      <c r="W115" s="90" t="s">
        <v>302</v>
      </c>
      <c r="X115" s="90"/>
      <c r="Y115" s="90"/>
      <c r="Z115" s="92">
        <f>P115/O115</f>
        <v>0.58704410876132929</v>
      </c>
    </row>
    <row r="116" spans="1:108" ht="30" customHeight="1" x14ac:dyDescent="0.25">
      <c r="C116" s="57">
        <v>78</v>
      </c>
      <c r="D116" s="57" t="s">
        <v>268</v>
      </c>
      <c r="E116" s="57">
        <v>6</v>
      </c>
      <c r="F116" s="58" t="s">
        <v>31</v>
      </c>
      <c r="G116" s="91" t="s">
        <v>99</v>
      </c>
      <c r="H116" s="75" t="s">
        <v>319</v>
      </c>
      <c r="I116" s="80" t="s">
        <v>305</v>
      </c>
      <c r="J116" s="58">
        <v>800230829</v>
      </c>
      <c r="K116" s="77" t="s">
        <v>182</v>
      </c>
      <c r="L116" s="53">
        <v>0</v>
      </c>
      <c r="M116" s="54"/>
      <c r="N116" s="53">
        <v>82750000</v>
      </c>
      <c r="O116" s="54">
        <f t="shared" ref="O116" si="85">L116+M116+N116</f>
        <v>82750000</v>
      </c>
      <c r="P116" s="53">
        <f>12876000+84279800</f>
        <v>97155800</v>
      </c>
      <c r="Q116" s="56"/>
      <c r="R116" s="56"/>
      <c r="S116" s="56"/>
      <c r="T116" s="88">
        <v>6</v>
      </c>
      <c r="U116" s="89">
        <v>0</v>
      </c>
      <c r="V116" s="88"/>
      <c r="W116" s="90" t="s">
        <v>302</v>
      </c>
      <c r="X116" s="90"/>
      <c r="Y116" s="90"/>
      <c r="Z116" s="92">
        <f t="shared" ref="Z116" si="86">P116/O116</f>
        <v>1.1740882175226586</v>
      </c>
    </row>
    <row r="117" spans="1:108" ht="30" customHeight="1" x14ac:dyDescent="0.25">
      <c r="C117" s="57">
        <v>79</v>
      </c>
      <c r="D117" s="57" t="s">
        <v>280</v>
      </c>
      <c r="E117" s="57">
        <v>6</v>
      </c>
      <c r="F117" s="58" t="s">
        <v>30</v>
      </c>
      <c r="G117" s="91" t="s">
        <v>100</v>
      </c>
      <c r="H117" s="64" t="s">
        <v>318</v>
      </c>
      <c r="I117" s="64" t="s">
        <v>320</v>
      </c>
      <c r="J117" s="58">
        <v>830145023</v>
      </c>
      <c r="K117" s="77" t="s">
        <v>183</v>
      </c>
      <c r="L117" s="53">
        <v>7000000</v>
      </c>
      <c r="M117" s="54"/>
      <c r="N117" s="54">
        <v>0</v>
      </c>
      <c r="O117" s="54">
        <f t="shared" si="84"/>
        <v>7000000</v>
      </c>
      <c r="P117" s="53">
        <v>0</v>
      </c>
      <c r="Q117" s="56"/>
      <c r="R117" s="56"/>
      <c r="S117" s="56"/>
      <c r="T117" s="88"/>
      <c r="U117" s="89"/>
      <c r="V117" s="88"/>
      <c r="W117" s="90" t="s">
        <v>302</v>
      </c>
      <c r="X117" s="90"/>
      <c r="Y117" s="90"/>
      <c r="Z117" s="92">
        <f t="shared" si="79"/>
        <v>0</v>
      </c>
    </row>
    <row r="118" spans="1:108" s="6" customFormat="1" ht="15" customHeight="1" x14ac:dyDescent="0.25">
      <c r="B118"/>
      <c r="C118" s="57">
        <v>80</v>
      </c>
      <c r="D118" s="57" t="s">
        <v>262</v>
      </c>
      <c r="E118" s="57">
        <v>1</v>
      </c>
      <c r="F118" s="58" t="s">
        <v>32</v>
      </c>
      <c r="G118" s="20" t="s">
        <v>101</v>
      </c>
      <c r="H118" s="63" t="s">
        <v>322</v>
      </c>
      <c r="I118" s="64" t="s">
        <v>321</v>
      </c>
      <c r="J118" s="58">
        <v>901036059</v>
      </c>
      <c r="K118" s="77" t="s">
        <v>184</v>
      </c>
      <c r="L118" s="53">
        <v>5192368090</v>
      </c>
      <c r="M118" s="54"/>
      <c r="N118" s="54">
        <v>0</v>
      </c>
      <c r="O118" s="54">
        <f t="shared" si="84"/>
        <v>5192368090</v>
      </c>
      <c r="P118" s="54">
        <v>0</v>
      </c>
      <c r="Q118" s="56">
        <v>42747</v>
      </c>
      <c r="R118" s="56">
        <v>42747</v>
      </c>
      <c r="S118" s="56">
        <v>42989</v>
      </c>
      <c r="T118" s="88">
        <v>8</v>
      </c>
      <c r="U118" s="89">
        <v>0</v>
      </c>
      <c r="V118" s="67"/>
      <c r="W118" s="88" t="s">
        <v>302</v>
      </c>
      <c r="X118" s="90"/>
      <c r="Y118" s="90"/>
      <c r="Z118" s="89">
        <f t="shared" si="79"/>
        <v>0</v>
      </c>
    </row>
    <row r="119" spans="1:108" ht="30" customHeight="1" x14ac:dyDescent="0.25">
      <c r="C119" s="57">
        <v>81</v>
      </c>
      <c r="D119" s="57" t="s">
        <v>263</v>
      </c>
      <c r="E119" s="57">
        <v>1</v>
      </c>
      <c r="F119" s="58" t="s">
        <v>32</v>
      </c>
      <c r="G119" s="20" t="s">
        <v>102</v>
      </c>
      <c r="H119" s="64" t="s">
        <v>318</v>
      </c>
      <c r="I119" s="64" t="s">
        <v>323</v>
      </c>
      <c r="J119" s="58">
        <v>901036372</v>
      </c>
      <c r="K119" s="77" t="s">
        <v>185</v>
      </c>
      <c r="L119" s="53">
        <v>301000000</v>
      </c>
      <c r="M119" s="54"/>
      <c r="N119" s="54">
        <v>0</v>
      </c>
      <c r="O119" s="54">
        <f t="shared" si="84"/>
        <v>301000000</v>
      </c>
      <c r="P119" s="54">
        <v>0</v>
      </c>
      <c r="Q119" s="56">
        <v>42753</v>
      </c>
      <c r="R119" s="56">
        <v>42753</v>
      </c>
      <c r="S119" s="56">
        <v>42872</v>
      </c>
      <c r="T119" s="88">
        <v>5</v>
      </c>
      <c r="U119" s="89">
        <v>0</v>
      </c>
      <c r="V119" s="67"/>
      <c r="W119" s="88" t="s">
        <v>302</v>
      </c>
      <c r="X119" s="90"/>
      <c r="Y119" s="90"/>
      <c r="Z119" s="89">
        <f t="shared" si="79"/>
        <v>0</v>
      </c>
    </row>
    <row r="120" spans="1:108" ht="30" customHeight="1" x14ac:dyDescent="0.25">
      <c r="C120" s="93">
        <v>83</v>
      </c>
      <c r="D120" s="94" t="s">
        <v>281</v>
      </c>
      <c r="E120" s="95">
        <v>4</v>
      </c>
      <c r="F120" s="96" t="s">
        <v>30</v>
      </c>
      <c r="G120" s="97" t="s">
        <v>103</v>
      </c>
      <c r="H120" s="98" t="s">
        <v>304</v>
      </c>
      <c r="I120" s="86" t="s">
        <v>303</v>
      </c>
      <c r="J120" s="67">
        <v>900001632</v>
      </c>
      <c r="K120" s="99" t="s">
        <v>186</v>
      </c>
      <c r="L120" s="53">
        <v>15000000</v>
      </c>
      <c r="M120" s="54"/>
      <c r="N120" s="54">
        <v>0</v>
      </c>
      <c r="O120" s="54">
        <f t="shared" si="84"/>
        <v>15000000</v>
      </c>
      <c r="P120" s="54">
        <v>0</v>
      </c>
      <c r="Q120" s="56">
        <v>42751</v>
      </c>
      <c r="R120" s="56">
        <v>42751</v>
      </c>
      <c r="S120" s="56">
        <v>42901</v>
      </c>
      <c r="T120" s="88">
        <v>6</v>
      </c>
      <c r="U120" s="89"/>
      <c r="V120" s="88"/>
      <c r="W120" s="90" t="s">
        <v>302</v>
      </c>
      <c r="X120" s="90"/>
      <c r="Y120" s="90"/>
      <c r="Z120" s="89">
        <f t="shared" si="79"/>
        <v>0</v>
      </c>
    </row>
    <row r="121" spans="1:108" ht="30" customHeight="1" x14ac:dyDescent="0.25">
      <c r="C121" s="100">
        <v>84</v>
      </c>
      <c r="D121" s="81" t="s">
        <v>272</v>
      </c>
      <c r="E121" s="82">
        <v>6</v>
      </c>
      <c r="F121" s="83" t="s">
        <v>30</v>
      </c>
      <c r="G121" s="101" t="s">
        <v>104</v>
      </c>
      <c r="H121" s="85" t="s">
        <v>318</v>
      </c>
      <c r="I121" s="86" t="s">
        <v>301</v>
      </c>
      <c r="J121" s="67">
        <v>830029017</v>
      </c>
      <c r="K121" s="87" t="s">
        <v>187</v>
      </c>
      <c r="L121" s="53">
        <v>100000000</v>
      </c>
      <c r="M121" s="54"/>
      <c r="N121" s="54">
        <v>0</v>
      </c>
      <c r="O121" s="54">
        <f t="shared" si="84"/>
        <v>100000000</v>
      </c>
      <c r="P121" s="54">
        <v>0</v>
      </c>
      <c r="Q121" s="56"/>
      <c r="R121" s="102"/>
      <c r="S121" s="56"/>
      <c r="T121" s="88"/>
      <c r="U121" s="89"/>
      <c r="V121" s="88" t="s">
        <v>302</v>
      </c>
      <c r="W121" s="90"/>
      <c r="X121" s="90"/>
      <c r="Y121" s="90"/>
      <c r="Z121" s="89">
        <f t="shared" si="79"/>
        <v>0</v>
      </c>
    </row>
    <row r="122" spans="1:108" ht="30" customHeight="1" x14ac:dyDescent="0.25">
      <c r="C122" s="100">
        <v>85</v>
      </c>
      <c r="D122" s="57" t="s">
        <v>273</v>
      </c>
      <c r="E122" s="57">
        <v>3</v>
      </c>
      <c r="F122" s="58" t="s">
        <v>33</v>
      </c>
      <c r="G122" s="20" t="s">
        <v>105</v>
      </c>
      <c r="H122" s="80" t="s">
        <v>318</v>
      </c>
      <c r="I122" s="80" t="s">
        <v>323</v>
      </c>
      <c r="J122" s="58">
        <v>901037353</v>
      </c>
      <c r="K122" s="77" t="s">
        <v>188</v>
      </c>
      <c r="L122" s="53">
        <f>19000000</f>
        <v>19000000</v>
      </c>
      <c r="M122" s="54"/>
      <c r="N122" s="54">
        <v>0</v>
      </c>
      <c r="O122" s="54">
        <f t="shared" ref="O122" si="87">L122+M122+N122</f>
        <v>19000000</v>
      </c>
      <c r="P122" s="54">
        <v>0</v>
      </c>
      <c r="Q122" s="56">
        <v>42747</v>
      </c>
      <c r="R122" s="56">
        <v>42747</v>
      </c>
      <c r="S122" s="56">
        <v>42989</v>
      </c>
      <c r="T122" s="88">
        <v>8</v>
      </c>
      <c r="U122" s="89"/>
      <c r="V122" s="67"/>
      <c r="W122" s="88" t="s">
        <v>299</v>
      </c>
      <c r="X122" s="90"/>
      <c r="Y122" s="90"/>
      <c r="Z122" s="89">
        <f t="shared" ref="Z122" si="88">P122/O122</f>
        <v>0</v>
      </c>
    </row>
    <row r="123" spans="1:108" s="10" customFormat="1" ht="15" customHeight="1" x14ac:dyDescent="0.25">
      <c r="A123" s="55"/>
      <c r="B123" s="55"/>
      <c r="C123" s="100">
        <v>85</v>
      </c>
      <c r="D123" s="57" t="s">
        <v>273</v>
      </c>
      <c r="E123" s="57">
        <v>3</v>
      </c>
      <c r="F123" s="58" t="s">
        <v>33</v>
      </c>
      <c r="G123" s="20" t="s">
        <v>105</v>
      </c>
      <c r="H123" s="80" t="s">
        <v>338</v>
      </c>
      <c r="I123" s="80" t="s">
        <v>321</v>
      </c>
      <c r="J123" s="58">
        <v>901037353</v>
      </c>
      <c r="K123" s="77" t="s">
        <v>188</v>
      </c>
      <c r="L123" s="53">
        <f>513209051</f>
        <v>513209051</v>
      </c>
      <c r="M123" s="54"/>
      <c r="N123" s="54">
        <v>0</v>
      </c>
      <c r="O123" s="54">
        <f t="shared" si="84"/>
        <v>513209051</v>
      </c>
      <c r="P123" s="54">
        <v>0</v>
      </c>
      <c r="Q123" s="56">
        <v>42747</v>
      </c>
      <c r="R123" s="56">
        <v>42747</v>
      </c>
      <c r="S123" s="56">
        <v>42989</v>
      </c>
      <c r="T123" s="88">
        <v>8</v>
      </c>
      <c r="U123" s="89"/>
      <c r="V123" s="67"/>
      <c r="W123" s="88" t="s">
        <v>299</v>
      </c>
      <c r="X123" s="90"/>
      <c r="Y123" s="90"/>
      <c r="Z123" s="89">
        <f t="shared" si="79"/>
        <v>0</v>
      </c>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c r="BL123" s="55"/>
      <c r="BM123" s="55"/>
      <c r="BN123" s="55"/>
      <c r="BO123" s="55"/>
      <c r="BP123" s="55"/>
      <c r="BQ123" s="55"/>
      <c r="BR123" s="55"/>
      <c r="BS123" s="55"/>
      <c r="BT123" s="55"/>
      <c r="BU123" s="55"/>
      <c r="BV123" s="55"/>
      <c r="BW123" s="55"/>
      <c r="BX123" s="55"/>
      <c r="BY123" s="55"/>
      <c r="BZ123" s="55"/>
      <c r="CA123" s="55"/>
      <c r="CB123" s="55"/>
      <c r="CC123" s="55"/>
      <c r="CD123" s="55"/>
      <c r="CE123" s="55"/>
      <c r="CF123" s="55"/>
      <c r="CG123" s="55"/>
      <c r="CH123" s="55"/>
      <c r="CI123" s="55"/>
      <c r="CJ123" s="55"/>
      <c r="CK123" s="55"/>
      <c r="CL123" s="55"/>
      <c r="CM123" s="55"/>
      <c r="CN123" s="55"/>
      <c r="CO123" s="55"/>
      <c r="CP123" s="55"/>
      <c r="CQ123" s="55"/>
      <c r="CR123" s="55"/>
      <c r="CS123" s="55"/>
      <c r="CT123" s="55"/>
      <c r="CU123" s="55"/>
      <c r="CV123" s="55"/>
      <c r="CW123" s="55"/>
      <c r="CX123" s="55"/>
      <c r="CY123" s="55"/>
      <c r="CZ123" s="55"/>
      <c r="DA123" s="55"/>
      <c r="DB123" s="55"/>
      <c r="DC123" s="55"/>
      <c r="DD123" s="55"/>
    </row>
    <row r="124" spans="1:108" s="10" customFormat="1" ht="15" customHeight="1" x14ac:dyDescent="0.25">
      <c r="A124" s="55"/>
      <c r="B124" s="55"/>
      <c r="C124" s="100">
        <v>87</v>
      </c>
      <c r="D124" s="57" t="s">
        <v>274</v>
      </c>
      <c r="E124" s="57">
        <v>4</v>
      </c>
      <c r="F124" s="58" t="s">
        <v>29</v>
      </c>
      <c r="G124" s="20" t="s">
        <v>106</v>
      </c>
      <c r="H124" s="63" t="s">
        <v>312</v>
      </c>
      <c r="I124" s="64" t="s">
        <v>317</v>
      </c>
      <c r="J124" s="58">
        <v>830026938</v>
      </c>
      <c r="K124" s="77" t="s">
        <v>189</v>
      </c>
      <c r="L124" s="53">
        <v>69887666</v>
      </c>
      <c r="M124" s="54"/>
      <c r="N124" s="54">
        <v>0</v>
      </c>
      <c r="O124" s="54">
        <f t="shared" si="84"/>
        <v>69887666</v>
      </c>
      <c r="P124" s="54">
        <v>0</v>
      </c>
      <c r="Q124" s="56"/>
      <c r="R124" s="56"/>
      <c r="S124" s="56"/>
      <c r="T124" s="88"/>
      <c r="U124" s="89"/>
      <c r="V124" s="88" t="s">
        <v>302</v>
      </c>
      <c r="W124" s="90"/>
      <c r="X124" s="90"/>
      <c r="Y124" s="90"/>
      <c r="Z124" s="89">
        <f t="shared" si="79"/>
        <v>0</v>
      </c>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c r="BL124" s="55"/>
      <c r="BM124" s="55"/>
      <c r="BN124" s="55"/>
      <c r="BO124" s="55"/>
      <c r="BP124" s="55"/>
      <c r="BQ124" s="55"/>
      <c r="BR124" s="55"/>
      <c r="BS124" s="55"/>
      <c r="BT124" s="55"/>
      <c r="BU124" s="55"/>
      <c r="BV124" s="55"/>
      <c r="BW124" s="55"/>
      <c r="BX124" s="55"/>
      <c r="BY124" s="55"/>
      <c r="BZ124" s="55"/>
      <c r="CA124" s="55"/>
      <c r="CB124" s="55"/>
      <c r="CC124" s="55"/>
      <c r="CD124" s="55"/>
      <c r="CE124" s="55"/>
      <c r="CF124" s="55"/>
      <c r="CG124" s="55"/>
      <c r="CH124" s="55"/>
      <c r="CI124" s="55"/>
      <c r="CJ124" s="55"/>
      <c r="CK124" s="55"/>
      <c r="CL124" s="55"/>
      <c r="CM124" s="55"/>
      <c r="CN124" s="55"/>
      <c r="CO124" s="55"/>
      <c r="CP124" s="55"/>
      <c r="CQ124" s="55"/>
      <c r="CR124" s="55"/>
      <c r="CS124" s="55"/>
      <c r="CT124" s="55"/>
      <c r="CU124" s="55"/>
      <c r="CV124" s="55"/>
      <c r="CW124" s="55"/>
      <c r="CX124" s="55"/>
      <c r="CY124" s="55"/>
      <c r="CZ124" s="55"/>
      <c r="DA124" s="55"/>
      <c r="DB124" s="55"/>
      <c r="DC124" s="55"/>
      <c r="DD124" s="55"/>
    </row>
    <row r="125" spans="1:108" s="10" customFormat="1" ht="15" customHeight="1" x14ac:dyDescent="0.25">
      <c r="A125" s="55"/>
      <c r="B125" s="55"/>
      <c r="C125" s="100">
        <v>88</v>
      </c>
      <c r="D125" s="57" t="s">
        <v>269</v>
      </c>
      <c r="E125" s="57">
        <v>1</v>
      </c>
      <c r="F125" s="58" t="s">
        <v>32</v>
      </c>
      <c r="G125" s="20" t="s">
        <v>107</v>
      </c>
      <c r="H125" s="63" t="s">
        <v>306</v>
      </c>
      <c r="I125" s="64" t="s">
        <v>305</v>
      </c>
      <c r="J125" s="58">
        <v>901038791</v>
      </c>
      <c r="K125" s="77" t="s">
        <v>190</v>
      </c>
      <c r="L125" s="53">
        <v>22290850616</v>
      </c>
      <c r="M125" s="54"/>
      <c r="N125" s="54">
        <v>0</v>
      </c>
      <c r="O125" s="54">
        <f t="shared" si="84"/>
        <v>22290850616</v>
      </c>
      <c r="P125" s="54">
        <v>0</v>
      </c>
      <c r="Q125" s="56">
        <v>42747</v>
      </c>
      <c r="R125" s="56">
        <v>42747</v>
      </c>
      <c r="S125" s="56">
        <v>43535</v>
      </c>
      <c r="T125" s="88">
        <v>26</v>
      </c>
      <c r="U125" s="89">
        <v>0</v>
      </c>
      <c r="V125" s="67"/>
      <c r="W125" s="88" t="s">
        <v>302</v>
      </c>
      <c r="X125" s="90"/>
      <c r="Y125" s="90"/>
      <c r="Z125" s="89">
        <f t="shared" si="79"/>
        <v>0</v>
      </c>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c r="BL125" s="55"/>
      <c r="BM125" s="55"/>
      <c r="BN125" s="55"/>
      <c r="BO125" s="55"/>
      <c r="BP125" s="55"/>
      <c r="BQ125" s="55"/>
      <c r="BR125" s="55"/>
      <c r="BS125" s="55"/>
      <c r="BT125" s="55"/>
      <c r="BU125" s="55"/>
      <c r="BV125" s="55"/>
      <c r="BW125" s="55"/>
      <c r="BX125" s="55"/>
      <c r="BY125" s="55"/>
      <c r="BZ125" s="55"/>
      <c r="CA125" s="55"/>
      <c r="CB125" s="55"/>
      <c r="CC125" s="55"/>
      <c r="CD125" s="55"/>
      <c r="CE125" s="55"/>
      <c r="CF125" s="55"/>
      <c r="CG125" s="55"/>
      <c r="CH125" s="55"/>
      <c r="CI125" s="55"/>
      <c r="CJ125" s="55"/>
      <c r="CK125" s="55"/>
      <c r="CL125" s="55"/>
      <c r="CM125" s="55"/>
      <c r="CN125" s="55"/>
      <c r="CO125" s="55"/>
      <c r="CP125" s="55"/>
      <c r="CQ125" s="55"/>
      <c r="CR125" s="55"/>
      <c r="CS125" s="55"/>
      <c r="CT125" s="55"/>
      <c r="CU125" s="55"/>
      <c r="CV125" s="55"/>
      <c r="CW125" s="55"/>
      <c r="CX125" s="55"/>
      <c r="CY125" s="55"/>
      <c r="CZ125" s="55"/>
      <c r="DA125" s="55"/>
      <c r="DB125" s="55"/>
      <c r="DC125" s="55"/>
      <c r="DD125" s="55"/>
    </row>
    <row r="126" spans="1:108" ht="15" customHeight="1" x14ac:dyDescent="0.25">
      <c r="A126" s="55"/>
      <c r="B126" s="55"/>
      <c r="C126" s="100">
        <v>90</v>
      </c>
      <c r="D126" s="57" t="s">
        <v>283</v>
      </c>
      <c r="E126" s="57">
        <v>3</v>
      </c>
      <c r="F126" s="58" t="s">
        <v>30</v>
      </c>
      <c r="G126" s="20" t="s">
        <v>108</v>
      </c>
      <c r="H126" s="63" t="s">
        <v>318</v>
      </c>
      <c r="I126" s="64" t="s">
        <v>301</v>
      </c>
      <c r="J126" s="58">
        <v>52703023</v>
      </c>
      <c r="K126" s="77" t="s">
        <v>191</v>
      </c>
      <c r="L126" s="53">
        <v>9600000</v>
      </c>
      <c r="M126" s="54"/>
      <c r="N126" s="54">
        <v>0</v>
      </c>
      <c r="O126" s="54">
        <f t="shared" si="84"/>
        <v>9600000</v>
      </c>
      <c r="P126" s="54">
        <v>0</v>
      </c>
      <c r="Q126" s="56">
        <v>42751</v>
      </c>
      <c r="R126" s="56">
        <v>42751</v>
      </c>
      <c r="S126" s="56">
        <v>42870</v>
      </c>
      <c r="T126" s="88">
        <v>4</v>
      </c>
      <c r="U126" s="89"/>
      <c r="V126" s="67"/>
      <c r="W126" s="88" t="s">
        <v>302</v>
      </c>
      <c r="X126" s="90"/>
      <c r="Y126" s="90"/>
      <c r="Z126" s="89">
        <f t="shared" si="79"/>
        <v>0</v>
      </c>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c r="BL126" s="55"/>
      <c r="BM126" s="55"/>
      <c r="BN126" s="55"/>
      <c r="BO126" s="55"/>
      <c r="BP126" s="55"/>
      <c r="BQ126" s="55"/>
      <c r="BR126" s="55"/>
      <c r="BS126" s="55"/>
      <c r="BT126" s="55"/>
      <c r="BU126" s="55"/>
      <c r="BV126" s="55"/>
      <c r="BW126" s="55"/>
      <c r="BX126" s="55"/>
      <c r="BY126" s="55"/>
      <c r="BZ126" s="55"/>
      <c r="CA126" s="55"/>
      <c r="CB126" s="55"/>
      <c r="CC126" s="55"/>
      <c r="CD126" s="55"/>
      <c r="CE126" s="55"/>
      <c r="CF126" s="55"/>
      <c r="CG126" s="55"/>
      <c r="CH126" s="55"/>
      <c r="CI126" s="55"/>
      <c r="CJ126" s="55"/>
      <c r="CK126" s="55"/>
      <c r="CL126" s="55"/>
      <c r="CM126" s="55"/>
      <c r="CN126" s="55"/>
      <c r="CO126" s="55"/>
      <c r="CP126" s="55"/>
      <c r="CQ126" s="55"/>
      <c r="CR126" s="55"/>
      <c r="CS126" s="55"/>
      <c r="CT126" s="55"/>
      <c r="CU126" s="55"/>
      <c r="CV126" s="55"/>
      <c r="CW126" s="55"/>
      <c r="CX126" s="55"/>
      <c r="CY126" s="55"/>
      <c r="CZ126" s="55"/>
      <c r="DA126" s="55"/>
      <c r="DB126" s="55"/>
      <c r="DC126" s="55"/>
      <c r="DD126" s="55"/>
    </row>
    <row r="127" spans="1:108" ht="15" customHeight="1" x14ac:dyDescent="0.25">
      <c r="A127" s="55"/>
      <c r="B127" s="55"/>
      <c r="C127" s="100">
        <v>91</v>
      </c>
      <c r="D127" s="57" t="s">
        <v>284</v>
      </c>
      <c r="E127" s="57">
        <v>3</v>
      </c>
      <c r="F127" s="58" t="s">
        <v>30</v>
      </c>
      <c r="G127" s="20" t="s">
        <v>109</v>
      </c>
      <c r="H127" s="80" t="s">
        <v>337</v>
      </c>
      <c r="I127" s="80" t="s">
        <v>317</v>
      </c>
      <c r="J127" s="58">
        <v>79905298</v>
      </c>
      <c r="K127" s="77" t="s">
        <v>192</v>
      </c>
      <c r="L127" s="53">
        <f>3797500</f>
        <v>3797500</v>
      </c>
      <c r="M127" s="54"/>
      <c r="N127" s="54">
        <v>0</v>
      </c>
      <c r="O127" s="54">
        <f t="shared" ref="O127" si="89">L127+M127+N127</f>
        <v>3797500</v>
      </c>
      <c r="P127" s="54">
        <v>0</v>
      </c>
      <c r="Q127" s="56">
        <v>42732</v>
      </c>
      <c r="R127" s="102">
        <v>42775</v>
      </c>
      <c r="S127" s="56">
        <v>42924</v>
      </c>
      <c r="T127" s="88">
        <v>5</v>
      </c>
      <c r="U127" s="89"/>
      <c r="V127" s="88" t="s">
        <v>302</v>
      </c>
      <c r="W127" s="90"/>
      <c r="X127" s="90"/>
      <c r="Y127" s="90"/>
      <c r="Z127" s="89">
        <f t="shared" ref="Z127" si="90">P127/O127</f>
        <v>0</v>
      </c>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c r="BL127" s="55"/>
      <c r="BM127" s="55"/>
      <c r="BN127" s="55"/>
      <c r="BO127" s="55"/>
      <c r="BP127" s="55"/>
      <c r="BQ127" s="55"/>
      <c r="BR127" s="55"/>
      <c r="BS127" s="55"/>
      <c r="BT127" s="55"/>
      <c r="BU127" s="55"/>
      <c r="BV127" s="55"/>
      <c r="BW127" s="55"/>
      <c r="BX127" s="55"/>
      <c r="BY127" s="55"/>
      <c r="BZ127" s="55"/>
      <c r="CA127" s="55"/>
      <c r="CB127" s="55"/>
      <c r="CC127" s="55"/>
      <c r="CD127" s="55"/>
      <c r="CE127" s="55"/>
      <c r="CF127" s="55"/>
      <c r="CG127" s="55"/>
      <c r="CH127" s="55"/>
      <c r="CI127" s="55"/>
      <c r="CJ127" s="55"/>
      <c r="CK127" s="55"/>
      <c r="CL127" s="55"/>
      <c r="CM127" s="55"/>
      <c r="CN127" s="55"/>
      <c r="CO127" s="55"/>
      <c r="CP127" s="55"/>
      <c r="CQ127" s="55"/>
      <c r="CR127" s="55"/>
      <c r="CS127" s="55"/>
      <c r="CT127" s="55"/>
      <c r="CU127" s="55"/>
      <c r="CV127" s="55"/>
      <c r="CW127" s="55"/>
      <c r="CX127" s="55"/>
      <c r="CY127" s="55"/>
      <c r="CZ127" s="55"/>
      <c r="DA127" s="55"/>
      <c r="DB127" s="55"/>
      <c r="DC127" s="55"/>
      <c r="DD127" s="55"/>
    </row>
    <row r="128" spans="1:108" ht="15" customHeight="1" x14ac:dyDescent="0.25">
      <c r="A128" s="55"/>
      <c r="B128" s="55"/>
      <c r="C128" s="100">
        <v>91</v>
      </c>
      <c r="D128" s="57" t="s">
        <v>284</v>
      </c>
      <c r="E128" s="57">
        <v>3</v>
      </c>
      <c r="F128" s="58" t="s">
        <v>30</v>
      </c>
      <c r="G128" s="20" t="s">
        <v>109</v>
      </c>
      <c r="H128" s="80" t="s">
        <v>318</v>
      </c>
      <c r="I128" s="80" t="s">
        <v>301</v>
      </c>
      <c r="J128" s="58">
        <v>79905298</v>
      </c>
      <c r="K128" s="77" t="s">
        <v>192</v>
      </c>
      <c r="L128" s="53">
        <f>6510000</f>
        <v>6510000</v>
      </c>
      <c r="M128" s="54"/>
      <c r="N128" s="54">
        <v>0</v>
      </c>
      <c r="O128" s="54">
        <f t="shared" si="84"/>
        <v>6510000</v>
      </c>
      <c r="P128" s="54">
        <v>0</v>
      </c>
      <c r="Q128" s="56">
        <v>42732</v>
      </c>
      <c r="R128" s="102">
        <v>42775</v>
      </c>
      <c r="S128" s="56">
        <v>42924</v>
      </c>
      <c r="T128" s="88">
        <v>5</v>
      </c>
      <c r="U128" s="89"/>
      <c r="V128" s="88" t="s">
        <v>302</v>
      </c>
      <c r="W128" s="90"/>
      <c r="X128" s="90"/>
      <c r="Y128" s="90"/>
      <c r="Z128" s="89">
        <f t="shared" si="79"/>
        <v>0</v>
      </c>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c r="BL128" s="55"/>
      <c r="BM128" s="55"/>
      <c r="BN128" s="55"/>
      <c r="BO128" s="55"/>
      <c r="BP128" s="55"/>
      <c r="BQ128" s="55"/>
      <c r="BR128" s="55"/>
      <c r="BS128" s="55"/>
      <c r="BT128" s="55"/>
      <c r="BU128" s="55"/>
      <c r="BV128" s="55"/>
      <c r="BW128" s="55"/>
      <c r="BX128" s="55"/>
      <c r="BY128" s="55"/>
      <c r="BZ128" s="55"/>
      <c r="CA128" s="55"/>
      <c r="CB128" s="55"/>
      <c r="CC128" s="55"/>
      <c r="CD128" s="55"/>
      <c r="CE128" s="55"/>
      <c r="CF128" s="55"/>
      <c r="CG128" s="55"/>
      <c r="CH128" s="55"/>
      <c r="CI128" s="55"/>
      <c r="CJ128" s="55"/>
      <c r="CK128" s="55"/>
      <c r="CL128" s="55"/>
      <c r="CM128" s="55"/>
      <c r="CN128" s="55"/>
      <c r="CO128" s="55"/>
      <c r="CP128" s="55"/>
      <c r="CQ128" s="55"/>
      <c r="CR128" s="55"/>
      <c r="CS128" s="55"/>
      <c r="CT128" s="55"/>
      <c r="CU128" s="55"/>
      <c r="CV128" s="55"/>
      <c r="CW128" s="55"/>
      <c r="CX128" s="55"/>
      <c r="CY128" s="55"/>
      <c r="CZ128" s="55"/>
      <c r="DA128" s="55"/>
      <c r="DB128" s="55"/>
      <c r="DC128" s="55"/>
      <c r="DD128" s="55"/>
    </row>
    <row r="129" spans="1:108" ht="15" customHeight="1" x14ac:dyDescent="0.25">
      <c r="A129" s="55"/>
      <c r="B129" s="55"/>
      <c r="C129" s="100">
        <v>92</v>
      </c>
      <c r="D129" s="57" t="s">
        <v>279</v>
      </c>
      <c r="E129" s="57">
        <v>4</v>
      </c>
      <c r="F129" s="58" t="s">
        <v>29</v>
      </c>
      <c r="G129" s="64" t="s">
        <v>110</v>
      </c>
      <c r="H129" s="63" t="s">
        <v>318</v>
      </c>
      <c r="I129" s="64" t="s">
        <v>320</v>
      </c>
      <c r="J129" s="58">
        <v>901039494</v>
      </c>
      <c r="K129" s="79" t="s">
        <v>193</v>
      </c>
      <c r="L129" s="53">
        <v>135177340</v>
      </c>
      <c r="M129" s="54"/>
      <c r="N129" s="54">
        <v>0</v>
      </c>
      <c r="O129" s="54">
        <f t="shared" si="84"/>
        <v>135177340</v>
      </c>
      <c r="P129" s="54">
        <v>0</v>
      </c>
      <c r="Q129" s="56">
        <v>42734</v>
      </c>
      <c r="R129" s="56">
        <v>42779</v>
      </c>
      <c r="S129" s="56">
        <v>42928</v>
      </c>
      <c r="T129" s="88">
        <v>5</v>
      </c>
      <c r="U129" s="89"/>
      <c r="V129" s="88" t="s">
        <v>302</v>
      </c>
      <c r="W129" s="90"/>
      <c r="X129" s="90"/>
      <c r="Y129" s="90"/>
      <c r="Z129" s="89">
        <f t="shared" si="79"/>
        <v>0</v>
      </c>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c r="BL129" s="55"/>
      <c r="BM129" s="55"/>
      <c r="BN129" s="55"/>
      <c r="BO129" s="55"/>
      <c r="BP129" s="55"/>
      <c r="BQ129" s="55"/>
      <c r="BR129" s="55"/>
      <c r="BS129" s="55"/>
      <c r="BT129" s="55"/>
      <c r="BU129" s="55"/>
      <c r="BV129" s="55"/>
      <c r="BW129" s="55"/>
      <c r="BX129" s="55"/>
      <c r="BY129" s="55"/>
      <c r="BZ129" s="55"/>
      <c r="CA129" s="55"/>
      <c r="CB129" s="55"/>
      <c r="CC129" s="55"/>
      <c r="CD129" s="55"/>
      <c r="CE129" s="55"/>
      <c r="CF129" s="55"/>
      <c r="CG129" s="55"/>
      <c r="CH129" s="55"/>
      <c r="CI129" s="55"/>
      <c r="CJ129" s="55"/>
      <c r="CK129" s="55"/>
      <c r="CL129" s="55"/>
      <c r="CM129" s="55"/>
      <c r="CN129" s="55"/>
      <c r="CO129" s="55"/>
      <c r="CP129" s="55"/>
      <c r="CQ129" s="55"/>
      <c r="CR129" s="55"/>
      <c r="CS129" s="55"/>
      <c r="CT129" s="55"/>
      <c r="CU129" s="55"/>
      <c r="CV129" s="55"/>
      <c r="CW129" s="55"/>
      <c r="CX129" s="55"/>
      <c r="CY129" s="55"/>
      <c r="CZ129" s="55"/>
      <c r="DA129" s="55"/>
      <c r="DB129" s="55"/>
      <c r="DC129" s="55"/>
      <c r="DD129" s="55"/>
    </row>
    <row r="130" spans="1:108" ht="15" customHeight="1" x14ac:dyDescent="0.25">
      <c r="A130" s="55"/>
      <c r="B130" s="55"/>
      <c r="C130" s="100">
        <v>93</v>
      </c>
      <c r="D130" s="57" t="s">
        <v>285</v>
      </c>
      <c r="E130" s="70">
        <v>3</v>
      </c>
      <c r="F130" s="58" t="s">
        <v>30</v>
      </c>
      <c r="G130" s="20" t="s">
        <v>111</v>
      </c>
      <c r="H130" s="63" t="s">
        <v>318</v>
      </c>
      <c r="I130" s="64" t="s">
        <v>320</v>
      </c>
      <c r="J130" s="58">
        <v>79451386</v>
      </c>
      <c r="K130" s="77" t="s">
        <v>194</v>
      </c>
      <c r="L130" s="53">
        <v>15200000</v>
      </c>
      <c r="M130" s="54"/>
      <c r="N130" s="54">
        <v>0</v>
      </c>
      <c r="O130" s="54">
        <f t="shared" si="84"/>
        <v>15200000</v>
      </c>
      <c r="P130" s="54">
        <v>0</v>
      </c>
      <c r="Q130" s="56">
        <v>42733</v>
      </c>
      <c r="R130" s="56">
        <v>42779</v>
      </c>
      <c r="S130" s="56">
        <v>42928</v>
      </c>
      <c r="T130" s="88">
        <v>5</v>
      </c>
      <c r="U130" s="89"/>
      <c r="V130" s="88" t="s">
        <v>302</v>
      </c>
      <c r="W130" s="90"/>
      <c r="X130" s="90"/>
      <c r="Y130" s="90"/>
      <c r="Z130" s="89">
        <f t="shared" si="79"/>
        <v>0</v>
      </c>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c r="BL130" s="55"/>
      <c r="BM130" s="55"/>
      <c r="BN130" s="55"/>
      <c r="BO130" s="55"/>
      <c r="BP130" s="55"/>
      <c r="BQ130" s="55"/>
      <c r="BR130" s="55"/>
      <c r="BS130" s="55"/>
      <c r="BT130" s="55"/>
      <c r="BU130" s="55"/>
      <c r="BV130" s="55"/>
      <c r="BW130" s="55"/>
      <c r="BX130" s="55"/>
      <c r="BY130" s="55"/>
      <c r="BZ130" s="55"/>
      <c r="CA130" s="55"/>
      <c r="CB130" s="55"/>
      <c r="CC130" s="55"/>
      <c r="CD130" s="55"/>
      <c r="CE130" s="55"/>
      <c r="CF130" s="55"/>
      <c r="CG130" s="55"/>
      <c r="CH130" s="55"/>
      <c r="CI130" s="55"/>
      <c r="CJ130" s="55"/>
      <c r="CK130" s="55"/>
      <c r="CL130" s="55"/>
      <c r="CM130" s="55"/>
      <c r="CN130" s="55"/>
      <c r="CO130" s="55"/>
      <c r="CP130" s="55"/>
      <c r="CQ130" s="55"/>
      <c r="CR130" s="55"/>
      <c r="CS130" s="55"/>
      <c r="CT130" s="55"/>
      <c r="CU130" s="55"/>
      <c r="CV130" s="55"/>
      <c r="CW130" s="55"/>
      <c r="CX130" s="55"/>
      <c r="CY130" s="55"/>
      <c r="CZ130" s="55"/>
      <c r="DA130" s="55"/>
      <c r="DB130" s="55"/>
      <c r="DC130" s="55"/>
      <c r="DD130" s="55"/>
    </row>
    <row r="131" spans="1:108" x14ac:dyDescent="0.25">
      <c r="A131" s="55"/>
      <c r="B131" s="55"/>
      <c r="C131" s="100">
        <v>94</v>
      </c>
      <c r="D131" s="57" t="s">
        <v>271</v>
      </c>
      <c r="E131" s="57">
        <v>4</v>
      </c>
      <c r="F131" s="58" t="s">
        <v>29</v>
      </c>
      <c r="G131" s="64" t="s">
        <v>112</v>
      </c>
      <c r="H131" s="64" t="s">
        <v>312</v>
      </c>
      <c r="I131" s="64" t="s">
        <v>352</v>
      </c>
      <c r="J131" s="58">
        <v>900911042</v>
      </c>
      <c r="K131" s="79" t="s">
        <v>195</v>
      </c>
      <c r="L131" s="53">
        <v>48535072</v>
      </c>
      <c r="M131" s="54"/>
      <c r="N131" s="54">
        <v>0</v>
      </c>
      <c r="O131" s="54">
        <f t="shared" si="84"/>
        <v>48535072</v>
      </c>
      <c r="P131" s="54">
        <v>0</v>
      </c>
      <c r="Q131" s="56">
        <v>42734</v>
      </c>
      <c r="R131" s="56">
        <v>42780</v>
      </c>
      <c r="S131" s="56">
        <v>42899</v>
      </c>
      <c r="T131" s="88">
        <v>4</v>
      </c>
      <c r="U131" s="89"/>
      <c r="V131" s="88" t="s">
        <v>299</v>
      </c>
      <c r="W131" s="90"/>
      <c r="X131" s="90"/>
      <c r="Y131" s="90"/>
      <c r="Z131" s="89">
        <f t="shared" si="79"/>
        <v>0</v>
      </c>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c r="BL131" s="55"/>
      <c r="BM131" s="55"/>
      <c r="BN131" s="55"/>
      <c r="BO131" s="55"/>
      <c r="BP131" s="55"/>
      <c r="BQ131" s="55"/>
      <c r="BR131" s="55"/>
      <c r="BS131" s="55"/>
      <c r="BT131" s="55"/>
      <c r="BU131" s="55"/>
      <c r="BV131" s="55"/>
      <c r="BW131" s="55"/>
      <c r="BX131" s="55"/>
      <c r="BY131" s="55"/>
      <c r="BZ131" s="55"/>
      <c r="CA131" s="55"/>
      <c r="CB131" s="55"/>
      <c r="CC131" s="55"/>
      <c r="CD131" s="55"/>
      <c r="CE131" s="55"/>
      <c r="CF131" s="55"/>
      <c r="CG131" s="55"/>
      <c r="CH131" s="55"/>
      <c r="CI131" s="55"/>
      <c r="CJ131" s="55"/>
      <c r="CK131" s="55"/>
      <c r="CL131" s="55"/>
      <c r="CM131" s="55"/>
      <c r="CN131" s="55"/>
      <c r="CO131" s="55"/>
      <c r="CP131" s="55"/>
      <c r="CQ131" s="55"/>
      <c r="CR131" s="55"/>
      <c r="CS131" s="55"/>
      <c r="CT131" s="55"/>
      <c r="CU131" s="55"/>
      <c r="CV131" s="55"/>
      <c r="CW131" s="55"/>
      <c r="CX131" s="55"/>
      <c r="CY131" s="55"/>
      <c r="CZ131" s="55"/>
      <c r="DA131" s="55"/>
      <c r="DB131" s="55"/>
      <c r="DC131" s="55"/>
      <c r="DD131" s="55"/>
    </row>
    <row r="132" spans="1:108" x14ac:dyDescent="0.25">
      <c r="A132" s="55"/>
      <c r="B132" s="55"/>
      <c r="C132" s="100">
        <v>95</v>
      </c>
      <c r="D132" s="94" t="s">
        <v>278</v>
      </c>
      <c r="E132" s="95">
        <v>4</v>
      </c>
      <c r="F132" s="96" t="s">
        <v>29</v>
      </c>
      <c r="G132" s="103" t="s">
        <v>113</v>
      </c>
      <c r="H132" s="104" t="s">
        <v>318</v>
      </c>
      <c r="I132" s="86" t="s">
        <v>320</v>
      </c>
      <c r="J132" s="67">
        <v>900258517</v>
      </c>
      <c r="K132" s="105" t="s">
        <v>196</v>
      </c>
      <c r="L132" s="53">
        <v>105944520</v>
      </c>
      <c r="M132" s="54"/>
      <c r="N132" s="54">
        <v>0</v>
      </c>
      <c r="O132" s="54">
        <f t="shared" si="84"/>
        <v>105944520</v>
      </c>
      <c r="P132" s="54">
        <v>0</v>
      </c>
      <c r="Q132" s="56">
        <v>42734</v>
      </c>
      <c r="R132" s="56">
        <v>42779</v>
      </c>
      <c r="S132" s="56">
        <v>42928</v>
      </c>
      <c r="T132" s="88">
        <v>5</v>
      </c>
      <c r="U132" s="89"/>
      <c r="V132" s="88" t="s">
        <v>299</v>
      </c>
      <c r="W132" s="90"/>
      <c r="X132" s="90"/>
      <c r="Y132" s="90"/>
      <c r="Z132" s="89">
        <f t="shared" si="79"/>
        <v>0</v>
      </c>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c r="BL132" s="55"/>
      <c r="BM132" s="55"/>
      <c r="BN132" s="55"/>
      <c r="BO132" s="55"/>
      <c r="BP132" s="55"/>
      <c r="BQ132" s="55"/>
      <c r="BR132" s="55"/>
      <c r="BS132" s="55"/>
      <c r="BT132" s="55"/>
      <c r="BU132" s="55"/>
      <c r="BV132" s="55"/>
      <c r="BW132" s="55"/>
      <c r="BX132" s="55"/>
      <c r="BY132" s="55"/>
      <c r="BZ132" s="55"/>
      <c r="CA132" s="55"/>
      <c r="CB132" s="55"/>
      <c r="CC132" s="55"/>
      <c r="CD132" s="55"/>
      <c r="CE132" s="55"/>
      <c r="CF132" s="55"/>
      <c r="CG132" s="55"/>
      <c r="CH132" s="55"/>
      <c r="CI132" s="55"/>
      <c r="CJ132" s="55"/>
      <c r="CK132" s="55"/>
      <c r="CL132" s="55"/>
      <c r="CM132" s="55"/>
      <c r="CN132" s="55"/>
      <c r="CO132" s="55"/>
      <c r="CP132" s="55"/>
      <c r="CQ132" s="55"/>
      <c r="CR132" s="55"/>
      <c r="CS132" s="55"/>
      <c r="CT132" s="55"/>
      <c r="CU132" s="55"/>
      <c r="CV132" s="55"/>
      <c r="CW132" s="55"/>
      <c r="CX132" s="55"/>
      <c r="CY132" s="55"/>
      <c r="CZ132" s="55"/>
      <c r="DA132" s="55"/>
      <c r="DB132" s="55"/>
      <c r="DC132" s="55"/>
      <c r="DD132" s="55"/>
    </row>
    <row r="133" spans="1:108" ht="15" customHeight="1" x14ac:dyDescent="0.25">
      <c r="A133" s="55"/>
      <c r="B133" s="55"/>
      <c r="C133" s="100">
        <v>96</v>
      </c>
      <c r="D133" s="81" t="s">
        <v>276</v>
      </c>
      <c r="E133" s="82">
        <v>3</v>
      </c>
      <c r="F133" s="58" t="s">
        <v>33</v>
      </c>
      <c r="G133" s="106" t="s">
        <v>114</v>
      </c>
      <c r="H133" s="63" t="s">
        <v>306</v>
      </c>
      <c r="I133" s="64" t="s">
        <v>305</v>
      </c>
      <c r="J133" s="58">
        <v>901040054</v>
      </c>
      <c r="K133" s="77" t="s">
        <v>197</v>
      </c>
      <c r="L133" s="53">
        <v>225388256</v>
      </c>
      <c r="M133" s="54"/>
      <c r="N133" s="54">
        <v>0</v>
      </c>
      <c r="O133" s="54">
        <f t="shared" si="84"/>
        <v>225388256</v>
      </c>
      <c r="P133" s="54">
        <v>0</v>
      </c>
      <c r="Q133" s="56">
        <v>42747</v>
      </c>
      <c r="R133" s="56">
        <v>42747</v>
      </c>
      <c r="S133" s="56">
        <v>43535</v>
      </c>
      <c r="T133" s="88">
        <v>26</v>
      </c>
      <c r="U133" s="89"/>
      <c r="V133" s="67"/>
      <c r="W133" s="88" t="s">
        <v>299</v>
      </c>
      <c r="X133" s="90"/>
      <c r="Y133" s="90"/>
      <c r="Z133" s="89">
        <f t="shared" si="79"/>
        <v>0</v>
      </c>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c r="BL133" s="55"/>
      <c r="BM133" s="55"/>
      <c r="BN133" s="55"/>
      <c r="BO133" s="55"/>
      <c r="BP133" s="55"/>
      <c r="BQ133" s="55"/>
      <c r="BR133" s="55"/>
      <c r="BS133" s="55"/>
      <c r="BT133" s="55"/>
      <c r="BU133" s="55"/>
      <c r="BV133" s="55"/>
      <c r="BW133" s="55"/>
      <c r="BX133" s="55"/>
      <c r="BY133" s="55"/>
      <c r="BZ133" s="55"/>
      <c r="CA133" s="55"/>
      <c r="CB133" s="55"/>
      <c r="CC133" s="55"/>
      <c r="CD133" s="55"/>
      <c r="CE133" s="55"/>
      <c r="CF133" s="55"/>
      <c r="CG133" s="55"/>
      <c r="CH133" s="55"/>
      <c r="CI133" s="55"/>
      <c r="CJ133" s="55"/>
      <c r="CK133" s="55"/>
      <c r="CL133" s="55"/>
      <c r="CM133" s="55"/>
      <c r="CN133" s="55"/>
      <c r="CO133" s="55"/>
      <c r="CP133" s="55"/>
      <c r="CQ133" s="55"/>
      <c r="CR133" s="55"/>
      <c r="CS133" s="55"/>
      <c r="CT133" s="55"/>
      <c r="CU133" s="55"/>
      <c r="CV133" s="55"/>
      <c r="CW133" s="55"/>
      <c r="CX133" s="55"/>
      <c r="CY133" s="55"/>
      <c r="CZ133" s="55"/>
      <c r="DA133" s="55"/>
      <c r="DB133" s="55"/>
      <c r="DC133" s="55"/>
      <c r="DD133" s="55"/>
    </row>
    <row r="134" spans="1:108" ht="15" customHeight="1" x14ac:dyDescent="0.25">
      <c r="A134" s="55"/>
      <c r="B134" s="55"/>
      <c r="C134" s="100">
        <v>97</v>
      </c>
      <c r="D134" s="81" t="s">
        <v>261</v>
      </c>
      <c r="E134" s="82">
        <v>4</v>
      </c>
      <c r="F134" s="83" t="s">
        <v>32</v>
      </c>
      <c r="G134" s="107" t="s">
        <v>94</v>
      </c>
      <c r="H134" s="64" t="s">
        <v>325</v>
      </c>
      <c r="I134" s="64" t="s">
        <v>324</v>
      </c>
      <c r="J134" s="58">
        <v>900116219</v>
      </c>
      <c r="K134" s="79" t="s">
        <v>198</v>
      </c>
      <c r="L134" s="53">
        <v>281214000</v>
      </c>
      <c r="M134" s="54"/>
      <c r="N134" s="54">
        <v>0</v>
      </c>
      <c r="O134" s="54">
        <f t="shared" si="84"/>
        <v>281214000</v>
      </c>
      <c r="P134" s="54">
        <v>0</v>
      </c>
      <c r="Q134" s="56">
        <v>42734</v>
      </c>
      <c r="R134" s="56">
        <v>42930</v>
      </c>
      <c r="S134" s="56">
        <v>42960</v>
      </c>
      <c r="T134" s="88">
        <v>6</v>
      </c>
      <c r="U134" s="89"/>
      <c r="V134" s="88" t="s">
        <v>299</v>
      </c>
      <c r="W134" s="90"/>
      <c r="X134" s="90"/>
      <c r="Y134" s="90"/>
      <c r="Z134" s="89">
        <f t="shared" si="79"/>
        <v>0</v>
      </c>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c r="BL134" s="55"/>
      <c r="BM134" s="55"/>
      <c r="BN134" s="55"/>
      <c r="BO134" s="55"/>
      <c r="BP134" s="55"/>
      <c r="BQ134" s="55"/>
      <c r="BR134" s="55"/>
      <c r="BS134" s="55"/>
      <c r="BT134" s="55"/>
      <c r="BU134" s="55"/>
      <c r="BV134" s="55"/>
      <c r="BW134" s="55"/>
      <c r="BX134" s="55"/>
      <c r="BY134" s="55"/>
      <c r="BZ134" s="55"/>
      <c r="CA134" s="55"/>
      <c r="CB134" s="55"/>
      <c r="CC134" s="55"/>
      <c r="CD134" s="55"/>
      <c r="CE134" s="55"/>
      <c r="CF134" s="55"/>
      <c r="CG134" s="55"/>
      <c r="CH134" s="55"/>
      <c r="CI134" s="55"/>
      <c r="CJ134" s="55"/>
      <c r="CK134" s="55"/>
      <c r="CL134" s="55"/>
      <c r="CM134" s="55"/>
      <c r="CN134" s="55"/>
      <c r="CO134" s="55"/>
      <c r="CP134" s="55"/>
      <c r="CQ134" s="55"/>
      <c r="CR134" s="55"/>
      <c r="CS134" s="55"/>
      <c r="CT134" s="55"/>
      <c r="CU134" s="55"/>
      <c r="CV134" s="55"/>
      <c r="CW134" s="55"/>
      <c r="CX134" s="55"/>
      <c r="CY134" s="55"/>
      <c r="CZ134" s="55"/>
      <c r="DA134" s="55"/>
      <c r="DB134" s="55"/>
      <c r="DC134" s="55"/>
      <c r="DD134" s="55"/>
    </row>
    <row r="135" spans="1:108" s="10" customFormat="1" x14ac:dyDescent="0.25">
      <c r="A135" s="55"/>
      <c r="B135" s="55"/>
      <c r="C135" s="100">
        <v>98</v>
      </c>
      <c r="D135" s="81" t="s">
        <v>275</v>
      </c>
      <c r="E135" s="82">
        <v>4</v>
      </c>
      <c r="F135" s="83" t="s">
        <v>29</v>
      </c>
      <c r="G135" s="106" t="s">
        <v>116</v>
      </c>
      <c r="H135" s="63" t="s">
        <v>327</v>
      </c>
      <c r="I135" s="64" t="s">
        <v>326</v>
      </c>
      <c r="J135" s="58">
        <v>901039968</v>
      </c>
      <c r="K135" s="77" t="s">
        <v>199</v>
      </c>
      <c r="L135" s="53">
        <v>181464500</v>
      </c>
      <c r="M135" s="54"/>
      <c r="N135" s="54">
        <v>0</v>
      </c>
      <c r="O135" s="54">
        <f t="shared" si="84"/>
        <v>181464500</v>
      </c>
      <c r="P135" s="54">
        <v>0</v>
      </c>
      <c r="Q135" s="56">
        <v>42734</v>
      </c>
      <c r="R135" s="56">
        <v>42773</v>
      </c>
      <c r="S135" s="56">
        <v>42922</v>
      </c>
      <c r="T135" s="88">
        <v>5</v>
      </c>
      <c r="U135" s="89"/>
      <c r="V135" s="88" t="s">
        <v>299</v>
      </c>
      <c r="W135" s="90"/>
      <c r="X135" s="90"/>
      <c r="Y135" s="90"/>
      <c r="Z135" s="89">
        <f t="shared" si="79"/>
        <v>0</v>
      </c>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c r="BL135" s="55"/>
      <c r="BM135" s="55"/>
      <c r="BN135" s="55"/>
      <c r="BO135" s="55"/>
      <c r="BP135" s="55"/>
      <c r="BQ135" s="55"/>
      <c r="BR135" s="55"/>
      <c r="BS135" s="55"/>
      <c r="BT135" s="55"/>
      <c r="BU135" s="55"/>
      <c r="BV135" s="55"/>
      <c r="BW135" s="55"/>
      <c r="BX135" s="55"/>
      <c r="BY135" s="55"/>
      <c r="BZ135" s="55"/>
      <c r="CA135" s="55"/>
      <c r="CB135" s="55"/>
      <c r="CC135" s="55"/>
      <c r="CD135" s="55"/>
      <c r="CE135" s="55"/>
      <c r="CF135" s="55"/>
      <c r="CG135" s="55"/>
      <c r="CH135" s="55"/>
      <c r="CI135" s="55"/>
      <c r="CJ135" s="55"/>
      <c r="CK135" s="55"/>
      <c r="CL135" s="55"/>
      <c r="CM135" s="55"/>
      <c r="CN135" s="55"/>
      <c r="CO135" s="55"/>
      <c r="CP135" s="55"/>
      <c r="CQ135" s="55"/>
      <c r="CR135" s="55"/>
      <c r="CS135" s="55"/>
      <c r="CT135" s="55"/>
      <c r="CU135" s="55"/>
      <c r="CV135" s="55"/>
      <c r="CW135" s="55"/>
      <c r="CX135" s="55"/>
      <c r="CY135" s="55"/>
      <c r="CZ135" s="55"/>
      <c r="DA135" s="55"/>
      <c r="DB135" s="55"/>
      <c r="DC135" s="55"/>
      <c r="DD135" s="55"/>
    </row>
    <row r="136" spans="1:108" s="10" customFormat="1" ht="30" x14ac:dyDescent="0.25">
      <c r="A136" s="55"/>
      <c r="B136" s="55"/>
      <c r="C136" s="100">
        <v>99</v>
      </c>
      <c r="D136" s="81" t="s">
        <v>277</v>
      </c>
      <c r="E136" s="82">
        <v>4</v>
      </c>
      <c r="F136" s="83" t="s">
        <v>29</v>
      </c>
      <c r="G136" s="108" t="s">
        <v>115</v>
      </c>
      <c r="H136" s="64" t="s">
        <v>304</v>
      </c>
      <c r="I136" s="64" t="s">
        <v>303</v>
      </c>
      <c r="J136" s="58">
        <v>900116219</v>
      </c>
      <c r="K136" s="79" t="s">
        <v>198</v>
      </c>
      <c r="L136" s="53">
        <v>26753080</v>
      </c>
      <c r="M136" s="54"/>
      <c r="N136" s="54">
        <v>0</v>
      </c>
      <c r="O136" s="54">
        <f t="shared" si="84"/>
        <v>26753080</v>
      </c>
      <c r="P136" s="54">
        <v>0</v>
      </c>
      <c r="Q136" s="56">
        <v>42734</v>
      </c>
      <c r="R136" s="56">
        <v>42779</v>
      </c>
      <c r="S136" s="56">
        <v>42837</v>
      </c>
      <c r="T136" s="88">
        <v>2</v>
      </c>
      <c r="U136" s="89"/>
      <c r="V136" s="88" t="s">
        <v>299</v>
      </c>
      <c r="W136" s="90"/>
      <c r="X136" s="90"/>
      <c r="Y136" s="90"/>
      <c r="Z136" s="89">
        <f t="shared" si="79"/>
        <v>0</v>
      </c>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c r="BL136" s="55"/>
      <c r="BM136" s="55"/>
      <c r="BN136" s="55"/>
      <c r="BO136" s="55"/>
      <c r="BP136" s="55"/>
      <c r="BQ136" s="55"/>
      <c r="BR136" s="55"/>
      <c r="BS136" s="55"/>
      <c r="BT136" s="55"/>
      <c r="BU136" s="55"/>
      <c r="BV136" s="55"/>
      <c r="BW136" s="55"/>
      <c r="BX136" s="55"/>
      <c r="BY136" s="55"/>
      <c r="BZ136" s="55"/>
      <c r="CA136" s="55"/>
      <c r="CB136" s="55"/>
      <c r="CC136" s="55"/>
      <c r="CD136" s="55"/>
      <c r="CE136" s="55"/>
      <c r="CF136" s="55"/>
      <c r="CG136" s="55"/>
      <c r="CH136" s="55"/>
      <c r="CI136" s="55"/>
      <c r="CJ136" s="55"/>
      <c r="CK136" s="55"/>
      <c r="CL136" s="55"/>
      <c r="CM136" s="55"/>
      <c r="CN136" s="55"/>
      <c r="CO136" s="55"/>
      <c r="CP136" s="55"/>
      <c r="CQ136" s="55"/>
      <c r="CR136" s="55"/>
      <c r="CS136" s="55"/>
      <c r="CT136" s="55"/>
      <c r="CU136" s="55"/>
      <c r="CV136" s="55"/>
      <c r="CW136" s="55"/>
      <c r="CX136" s="55"/>
      <c r="CY136" s="55"/>
      <c r="CZ136" s="55"/>
      <c r="DA136" s="55"/>
      <c r="DB136" s="55"/>
      <c r="DC136" s="55"/>
      <c r="DD136" s="55"/>
    </row>
    <row r="137" spans="1:108" ht="137.25" customHeight="1" x14ac:dyDescent="0.25">
      <c r="A137" s="55"/>
      <c r="B137" s="55"/>
      <c r="C137" s="100">
        <v>100</v>
      </c>
      <c r="D137" s="81" t="s">
        <v>286</v>
      </c>
      <c r="E137" s="82">
        <v>3</v>
      </c>
      <c r="F137" s="58" t="s">
        <v>30</v>
      </c>
      <c r="G137" s="106" t="s">
        <v>117</v>
      </c>
      <c r="H137" s="98" t="s">
        <v>327</v>
      </c>
      <c r="I137" s="64" t="s">
        <v>326</v>
      </c>
      <c r="J137" s="58">
        <v>52194369</v>
      </c>
      <c r="K137" s="99" t="s">
        <v>200</v>
      </c>
      <c r="L137" s="53">
        <v>11850000</v>
      </c>
      <c r="M137" s="54"/>
      <c r="N137" s="54">
        <v>0</v>
      </c>
      <c r="O137" s="54">
        <f t="shared" si="84"/>
        <v>11850000</v>
      </c>
      <c r="P137" s="54">
        <v>0</v>
      </c>
      <c r="Q137" s="56">
        <v>42734</v>
      </c>
      <c r="R137" s="102">
        <v>42773</v>
      </c>
      <c r="S137" s="56">
        <v>42922</v>
      </c>
      <c r="T137" s="88">
        <v>5</v>
      </c>
      <c r="U137" s="89"/>
      <c r="V137" s="88" t="s">
        <v>302</v>
      </c>
      <c r="W137" s="90"/>
      <c r="X137" s="90"/>
      <c r="Y137" s="90"/>
      <c r="Z137" s="89">
        <f t="shared" si="79"/>
        <v>0</v>
      </c>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c r="BI137" s="55"/>
      <c r="BJ137" s="55"/>
      <c r="BK137" s="55"/>
      <c r="BL137" s="55"/>
      <c r="BM137" s="55"/>
      <c r="BN137" s="55"/>
      <c r="BO137" s="55"/>
      <c r="BP137" s="55"/>
      <c r="BQ137" s="55"/>
      <c r="BR137" s="55"/>
      <c r="BS137" s="55"/>
      <c r="BT137" s="55"/>
      <c r="BU137" s="55"/>
      <c r="BV137" s="55"/>
      <c r="BW137" s="55"/>
      <c r="BX137" s="55"/>
      <c r="BY137" s="55"/>
      <c r="BZ137" s="55"/>
      <c r="CA137" s="55"/>
      <c r="CB137" s="55"/>
      <c r="CC137" s="55"/>
      <c r="CD137" s="55"/>
      <c r="CE137" s="55"/>
      <c r="CF137" s="55"/>
      <c r="CG137" s="55"/>
      <c r="CH137" s="55"/>
      <c r="CI137" s="55"/>
      <c r="CJ137" s="55"/>
      <c r="CK137" s="55"/>
      <c r="CL137" s="55"/>
      <c r="CM137" s="55"/>
      <c r="CN137" s="55"/>
      <c r="CO137" s="55"/>
      <c r="CP137" s="55"/>
      <c r="CQ137" s="55"/>
      <c r="CR137" s="55"/>
      <c r="CS137" s="55"/>
      <c r="CT137" s="55"/>
      <c r="CU137" s="55"/>
      <c r="CV137" s="55"/>
      <c r="CW137" s="55"/>
      <c r="CX137" s="55"/>
      <c r="CY137" s="55"/>
      <c r="CZ137" s="55"/>
      <c r="DA137" s="55"/>
      <c r="DB137" s="55"/>
      <c r="DC137" s="55"/>
      <c r="DD137" s="55"/>
    </row>
    <row r="138" spans="1:108" ht="15" customHeight="1" x14ac:dyDescent="0.25">
      <c r="A138" s="55"/>
      <c r="B138" s="55"/>
      <c r="C138" s="100">
        <v>101</v>
      </c>
      <c r="D138" s="81" t="s">
        <v>287</v>
      </c>
      <c r="E138" s="82">
        <v>3</v>
      </c>
      <c r="F138" s="58" t="s">
        <v>30</v>
      </c>
      <c r="G138" s="106" t="s">
        <v>118</v>
      </c>
      <c r="H138" s="109" t="s">
        <v>325</v>
      </c>
      <c r="I138" s="64" t="s">
        <v>324</v>
      </c>
      <c r="J138" s="58">
        <v>7694570</v>
      </c>
      <c r="K138" s="77" t="s">
        <v>201</v>
      </c>
      <c r="L138" s="53">
        <v>12500000</v>
      </c>
      <c r="M138" s="54"/>
      <c r="N138" s="54">
        <v>0</v>
      </c>
      <c r="O138" s="54">
        <f t="shared" si="84"/>
        <v>12500000</v>
      </c>
      <c r="P138" s="54">
        <v>0</v>
      </c>
      <c r="Q138" s="56">
        <v>42734</v>
      </c>
      <c r="R138" s="56">
        <v>42780</v>
      </c>
      <c r="S138" s="56">
        <v>42960</v>
      </c>
      <c r="T138" s="88">
        <v>6</v>
      </c>
      <c r="U138" s="89"/>
      <c r="V138" s="88" t="s">
        <v>302</v>
      </c>
      <c r="W138" s="90"/>
      <c r="X138" s="90"/>
      <c r="Y138" s="90"/>
      <c r="Z138" s="89">
        <f t="shared" si="79"/>
        <v>0</v>
      </c>
    </row>
    <row r="139" spans="1:108" s="10" customFormat="1" ht="15" customHeight="1" x14ac:dyDescent="0.25">
      <c r="A139" s="55"/>
      <c r="B139" s="55"/>
      <c r="C139" s="81">
        <v>102</v>
      </c>
      <c r="D139" s="81" t="s">
        <v>288</v>
      </c>
      <c r="E139" s="82">
        <v>3</v>
      </c>
      <c r="F139" s="58" t="s">
        <v>30</v>
      </c>
      <c r="G139" s="101" t="s">
        <v>119</v>
      </c>
      <c r="H139" s="110" t="s">
        <v>316</v>
      </c>
      <c r="I139" s="64" t="s">
        <v>315</v>
      </c>
      <c r="J139" s="58">
        <v>51797513</v>
      </c>
      <c r="K139" s="87" t="s">
        <v>202</v>
      </c>
      <c r="L139" s="53">
        <v>17500000</v>
      </c>
      <c r="M139" s="54"/>
      <c r="N139" s="54">
        <v>0</v>
      </c>
      <c r="O139" s="54">
        <f t="shared" si="84"/>
        <v>17500000</v>
      </c>
      <c r="P139" s="54">
        <v>0</v>
      </c>
      <c r="Q139" s="56">
        <v>42734</v>
      </c>
      <c r="R139" s="56">
        <v>42779</v>
      </c>
      <c r="S139" s="56">
        <v>42990</v>
      </c>
      <c r="T139" s="88">
        <v>7</v>
      </c>
      <c r="U139" s="89"/>
      <c r="V139" s="88" t="s">
        <v>302</v>
      </c>
      <c r="W139" s="90"/>
      <c r="X139" s="90"/>
      <c r="Y139" s="90"/>
      <c r="Z139" s="89">
        <f t="shared" si="79"/>
        <v>0</v>
      </c>
    </row>
    <row r="140" spans="1:108" s="10" customFormat="1" ht="15" customHeight="1" x14ac:dyDescent="0.25">
      <c r="A140" s="55"/>
      <c r="B140" s="55"/>
      <c r="C140" s="57">
        <v>13174</v>
      </c>
      <c r="D140" s="57" t="s">
        <v>328</v>
      </c>
      <c r="E140" s="57">
        <v>6</v>
      </c>
      <c r="F140" s="58" t="s">
        <v>359</v>
      </c>
      <c r="G140" s="20" t="s">
        <v>329</v>
      </c>
      <c r="H140" s="63" t="s">
        <v>306</v>
      </c>
      <c r="I140" s="64" t="s">
        <v>305</v>
      </c>
      <c r="J140" s="58">
        <v>900059238</v>
      </c>
      <c r="K140" s="111" t="s">
        <v>334</v>
      </c>
      <c r="L140" s="112">
        <v>19271500</v>
      </c>
      <c r="M140" s="54"/>
      <c r="N140" s="54">
        <v>0</v>
      </c>
      <c r="O140" s="113">
        <f t="shared" ref="O140:O144" si="91">+L140+N140</f>
        <v>19271500</v>
      </c>
      <c r="P140" s="54">
        <v>0</v>
      </c>
      <c r="Q140" s="56">
        <v>42727</v>
      </c>
      <c r="R140" s="56">
        <v>42727</v>
      </c>
      <c r="S140" s="56">
        <v>42758</v>
      </c>
      <c r="T140" s="60">
        <v>1</v>
      </c>
      <c r="U140" s="58"/>
      <c r="V140" s="58"/>
      <c r="W140" s="58" t="s">
        <v>299</v>
      </c>
      <c r="X140" s="58"/>
      <c r="Y140" s="58"/>
      <c r="Z140" s="58">
        <v>0</v>
      </c>
    </row>
    <row r="141" spans="1:108" s="10" customFormat="1" ht="15" customHeight="1" x14ac:dyDescent="0.25">
      <c r="A141" s="55"/>
      <c r="B141" s="55"/>
      <c r="C141" s="57">
        <v>13178</v>
      </c>
      <c r="D141" s="57" t="s">
        <v>328</v>
      </c>
      <c r="E141" s="57">
        <v>6</v>
      </c>
      <c r="F141" s="58" t="s">
        <v>359</v>
      </c>
      <c r="G141" s="20" t="s">
        <v>329</v>
      </c>
      <c r="H141" s="63" t="s">
        <v>306</v>
      </c>
      <c r="I141" s="64" t="s">
        <v>305</v>
      </c>
      <c r="J141" s="58">
        <v>890900943</v>
      </c>
      <c r="K141" s="111" t="s">
        <v>336</v>
      </c>
      <c r="L141" s="112">
        <v>19230092</v>
      </c>
      <c r="M141" s="54"/>
      <c r="N141" s="54">
        <v>0</v>
      </c>
      <c r="O141" s="113">
        <f t="shared" si="91"/>
        <v>19230092</v>
      </c>
      <c r="P141" s="54">
        <v>0</v>
      </c>
      <c r="Q141" s="56">
        <v>42727</v>
      </c>
      <c r="R141" s="56">
        <v>42727</v>
      </c>
      <c r="S141" s="56">
        <v>42758</v>
      </c>
      <c r="T141" s="60">
        <v>1</v>
      </c>
      <c r="U141" s="58"/>
      <c r="V141" s="58"/>
      <c r="W141" s="58" t="s">
        <v>299</v>
      </c>
      <c r="X141" s="58"/>
      <c r="Y141" s="58"/>
      <c r="Z141" s="58">
        <v>0</v>
      </c>
    </row>
    <row r="142" spans="1:108" s="10" customFormat="1" ht="15" customHeight="1" x14ac:dyDescent="0.25">
      <c r="A142" s="55"/>
      <c r="B142" s="55"/>
      <c r="C142" s="57">
        <v>13181</v>
      </c>
      <c r="D142" s="57" t="s">
        <v>328</v>
      </c>
      <c r="E142" s="57">
        <v>6</v>
      </c>
      <c r="F142" s="58" t="s">
        <v>359</v>
      </c>
      <c r="G142" s="20" t="s">
        <v>329</v>
      </c>
      <c r="H142" s="63" t="s">
        <v>306</v>
      </c>
      <c r="I142" s="64" t="s">
        <v>305</v>
      </c>
      <c r="J142" s="58">
        <v>830037946</v>
      </c>
      <c r="K142" s="111" t="s">
        <v>335</v>
      </c>
      <c r="L142" s="112">
        <v>9700993</v>
      </c>
      <c r="M142" s="54"/>
      <c r="N142" s="54">
        <v>0</v>
      </c>
      <c r="O142" s="113">
        <f t="shared" si="91"/>
        <v>9700993</v>
      </c>
      <c r="P142" s="54">
        <v>0</v>
      </c>
      <c r="Q142" s="56">
        <v>42727</v>
      </c>
      <c r="R142" s="56">
        <v>42727</v>
      </c>
      <c r="S142" s="56">
        <v>42758</v>
      </c>
      <c r="T142" s="60">
        <v>1</v>
      </c>
      <c r="U142" s="58"/>
      <c r="V142" s="58"/>
      <c r="W142" s="58" t="s">
        <v>299</v>
      </c>
      <c r="X142" s="58"/>
      <c r="Y142" s="58"/>
      <c r="Z142" s="58">
        <v>0</v>
      </c>
    </row>
    <row r="143" spans="1:108" ht="15" customHeight="1" x14ac:dyDescent="0.25">
      <c r="A143" s="55"/>
      <c r="B143" s="55"/>
      <c r="C143" s="57">
        <v>13209</v>
      </c>
      <c r="D143" s="57" t="s">
        <v>328</v>
      </c>
      <c r="E143" s="57">
        <v>6</v>
      </c>
      <c r="F143" s="58" t="s">
        <v>359</v>
      </c>
      <c r="G143" s="20" t="s">
        <v>331</v>
      </c>
      <c r="H143" s="63" t="s">
        <v>306</v>
      </c>
      <c r="I143" s="64" t="s">
        <v>305</v>
      </c>
      <c r="J143" s="58">
        <v>9000921304</v>
      </c>
      <c r="K143" s="111" t="s">
        <v>332</v>
      </c>
      <c r="L143" s="112">
        <v>234578811</v>
      </c>
      <c r="M143" s="54"/>
      <c r="N143" s="54">
        <v>0</v>
      </c>
      <c r="O143" s="113">
        <f t="shared" si="91"/>
        <v>234578811</v>
      </c>
      <c r="P143" s="54">
        <v>0</v>
      </c>
      <c r="Q143" s="56">
        <v>42727</v>
      </c>
      <c r="R143" s="56">
        <v>42727</v>
      </c>
      <c r="S143" s="56">
        <v>42758</v>
      </c>
      <c r="T143" s="60">
        <v>1</v>
      </c>
      <c r="U143" s="58"/>
      <c r="V143" s="58"/>
      <c r="W143" s="58" t="s">
        <v>299</v>
      </c>
      <c r="X143" s="58"/>
      <c r="Y143" s="58"/>
      <c r="Z143" s="58">
        <v>0</v>
      </c>
    </row>
    <row r="144" spans="1:108" ht="30" customHeight="1" x14ac:dyDescent="0.25">
      <c r="A144" s="55"/>
      <c r="B144" s="55"/>
      <c r="C144" s="114">
        <v>13360</v>
      </c>
      <c r="D144" s="114">
        <v>0</v>
      </c>
      <c r="E144" s="114">
        <v>6</v>
      </c>
      <c r="F144" s="58" t="s">
        <v>359</v>
      </c>
      <c r="G144" s="115" t="s">
        <v>330</v>
      </c>
      <c r="H144" s="116" t="s">
        <v>306</v>
      </c>
      <c r="I144" s="117" t="s">
        <v>305</v>
      </c>
      <c r="J144" s="90">
        <v>860034604</v>
      </c>
      <c r="K144" s="118" t="s">
        <v>333</v>
      </c>
      <c r="L144" s="112">
        <v>137439100</v>
      </c>
      <c r="M144" s="54"/>
      <c r="N144" s="54">
        <v>0</v>
      </c>
      <c r="O144" s="113">
        <f t="shared" si="91"/>
        <v>137439100</v>
      </c>
      <c r="P144" s="54">
        <v>0</v>
      </c>
      <c r="Q144" s="56">
        <v>42727</v>
      </c>
      <c r="R144" s="56">
        <v>42727</v>
      </c>
      <c r="S144" s="56">
        <v>42758</v>
      </c>
      <c r="T144" s="60">
        <v>1</v>
      </c>
      <c r="U144" s="58"/>
      <c r="V144" s="58"/>
      <c r="W144" s="58" t="s">
        <v>299</v>
      </c>
      <c r="X144" s="58"/>
      <c r="Y144" s="58"/>
      <c r="Z144" s="58">
        <v>0</v>
      </c>
    </row>
    <row r="145" spans="1:26" ht="15" customHeight="1" x14ac:dyDescent="0.25">
      <c r="A145" s="55"/>
      <c r="B145" s="55"/>
      <c r="C145" s="58">
        <v>64</v>
      </c>
      <c r="D145" s="57">
        <v>0</v>
      </c>
      <c r="E145" s="58">
        <v>4</v>
      </c>
      <c r="F145" s="58" t="s">
        <v>28</v>
      </c>
      <c r="G145" s="91" t="s">
        <v>339</v>
      </c>
      <c r="H145" s="63">
        <v>0</v>
      </c>
      <c r="I145" s="58" t="s">
        <v>311</v>
      </c>
      <c r="J145" s="58">
        <v>80769495</v>
      </c>
      <c r="K145" s="58" t="s">
        <v>346</v>
      </c>
      <c r="L145" s="112">
        <v>0</v>
      </c>
      <c r="M145" s="54"/>
      <c r="N145" s="53">
        <v>4000000</v>
      </c>
      <c r="O145" s="113">
        <f t="shared" ref="O145:O155" si="92">+L145+N145</f>
        <v>4000000</v>
      </c>
      <c r="P145" s="53">
        <v>4000000</v>
      </c>
      <c r="Q145" s="56"/>
      <c r="R145" s="56"/>
      <c r="S145" s="56"/>
      <c r="T145" s="58"/>
      <c r="U145" s="58"/>
      <c r="V145" s="58"/>
      <c r="W145" s="58"/>
      <c r="X145" s="58"/>
      <c r="Y145" s="58"/>
      <c r="Z145" s="58"/>
    </row>
    <row r="146" spans="1:26" x14ac:dyDescent="0.25">
      <c r="A146" s="55"/>
      <c r="B146" s="55"/>
      <c r="C146" s="58">
        <v>64</v>
      </c>
      <c r="D146" s="57">
        <v>0</v>
      </c>
      <c r="E146" s="58">
        <v>4</v>
      </c>
      <c r="F146" s="58" t="s">
        <v>28</v>
      </c>
      <c r="G146" s="91" t="s">
        <v>340</v>
      </c>
      <c r="H146" s="63">
        <v>0</v>
      </c>
      <c r="I146" s="58" t="s">
        <v>311</v>
      </c>
      <c r="J146" s="58">
        <v>80769495</v>
      </c>
      <c r="K146" s="58" t="s">
        <v>346</v>
      </c>
      <c r="L146" s="112">
        <v>0</v>
      </c>
      <c r="M146" s="54"/>
      <c r="N146" s="53">
        <v>4000000</v>
      </c>
      <c r="O146" s="113">
        <f t="shared" si="92"/>
        <v>4000000</v>
      </c>
      <c r="P146" s="53">
        <v>4000000</v>
      </c>
      <c r="Q146" s="56"/>
      <c r="R146" s="56"/>
      <c r="S146" s="56"/>
      <c r="T146" s="58"/>
      <c r="U146" s="58"/>
      <c r="V146" s="58"/>
      <c r="W146" s="58"/>
      <c r="X146" s="58"/>
      <c r="Y146" s="58"/>
      <c r="Z146" s="58"/>
    </row>
    <row r="147" spans="1:26" ht="15" customHeight="1" x14ac:dyDescent="0.25">
      <c r="A147" s="55"/>
      <c r="B147" s="55"/>
      <c r="C147" s="58">
        <v>65</v>
      </c>
      <c r="D147" s="57">
        <v>0</v>
      </c>
      <c r="E147" s="58">
        <v>4</v>
      </c>
      <c r="F147" s="58" t="s">
        <v>359</v>
      </c>
      <c r="G147" s="119" t="s">
        <v>341</v>
      </c>
      <c r="H147" s="58" t="s">
        <v>298</v>
      </c>
      <c r="I147" s="58" t="s">
        <v>298</v>
      </c>
      <c r="J147" s="58">
        <v>830080796</v>
      </c>
      <c r="K147" s="58" t="s">
        <v>347</v>
      </c>
      <c r="L147" s="112">
        <v>0</v>
      </c>
      <c r="M147" s="54"/>
      <c r="N147" s="53">
        <v>9000000</v>
      </c>
      <c r="O147" s="113">
        <f t="shared" si="92"/>
        <v>9000000</v>
      </c>
      <c r="P147" s="53">
        <v>3985782</v>
      </c>
      <c r="Q147" s="56"/>
      <c r="R147" s="56"/>
      <c r="S147" s="56"/>
      <c r="T147" s="58"/>
      <c r="U147" s="58"/>
      <c r="V147" s="58"/>
      <c r="W147" s="58"/>
      <c r="X147" s="58"/>
      <c r="Y147" s="58"/>
      <c r="Z147" s="58"/>
    </row>
    <row r="148" spans="1:26" ht="15" customHeight="1" x14ac:dyDescent="0.25">
      <c r="A148" s="55"/>
      <c r="B148" s="55"/>
      <c r="C148" s="58">
        <v>81</v>
      </c>
      <c r="D148" s="57">
        <v>0</v>
      </c>
      <c r="E148" s="58">
        <v>5</v>
      </c>
      <c r="F148" s="58" t="s">
        <v>28</v>
      </c>
      <c r="G148" s="91" t="s">
        <v>342</v>
      </c>
      <c r="H148" s="63">
        <v>0</v>
      </c>
      <c r="I148" s="58" t="s">
        <v>305</v>
      </c>
      <c r="J148" s="58">
        <v>79765033</v>
      </c>
      <c r="K148" s="58" t="s">
        <v>348</v>
      </c>
      <c r="L148" s="112">
        <v>0</v>
      </c>
      <c r="M148" s="54"/>
      <c r="N148" s="53">
        <v>9000000</v>
      </c>
      <c r="O148" s="113">
        <f t="shared" si="92"/>
        <v>9000000</v>
      </c>
      <c r="P148" s="53">
        <v>9000000</v>
      </c>
      <c r="Q148" s="56"/>
      <c r="R148" s="56"/>
      <c r="S148" s="56"/>
      <c r="T148" s="58"/>
      <c r="U148" s="58"/>
      <c r="V148" s="58"/>
      <c r="W148" s="58"/>
      <c r="X148" s="58"/>
      <c r="Y148" s="58"/>
      <c r="Z148" s="58"/>
    </row>
    <row r="149" spans="1:26" s="10" customFormat="1" ht="30" customHeight="1" x14ac:dyDescent="0.25">
      <c r="A149" s="55"/>
      <c r="B149" s="55"/>
      <c r="C149" s="58">
        <v>69</v>
      </c>
      <c r="D149" s="57">
        <v>0</v>
      </c>
      <c r="E149" s="58">
        <v>4</v>
      </c>
      <c r="F149" s="58" t="s">
        <v>359</v>
      </c>
      <c r="G149" s="91" t="s">
        <v>357</v>
      </c>
      <c r="H149" s="63">
        <v>0</v>
      </c>
      <c r="I149" s="58" t="s">
        <v>305</v>
      </c>
      <c r="J149" s="67">
        <v>900444852</v>
      </c>
      <c r="K149" s="67" t="s">
        <v>358</v>
      </c>
      <c r="L149" s="112">
        <v>0</v>
      </c>
      <c r="M149" s="54"/>
      <c r="N149" s="53">
        <v>12499999</v>
      </c>
      <c r="O149" s="113">
        <f t="shared" si="92"/>
        <v>12499999</v>
      </c>
      <c r="P149" s="53"/>
      <c r="Q149" s="56"/>
      <c r="R149" s="56"/>
      <c r="S149" s="56"/>
      <c r="T149" s="58"/>
      <c r="U149" s="58"/>
      <c r="V149" s="58"/>
      <c r="W149" s="58"/>
      <c r="X149" s="58"/>
      <c r="Y149" s="58"/>
      <c r="Z149" s="58"/>
    </row>
    <row r="150" spans="1:26" s="10" customFormat="1" ht="30" customHeight="1" x14ac:dyDescent="0.25">
      <c r="A150" s="55"/>
      <c r="B150" s="55"/>
      <c r="C150" s="58">
        <v>88</v>
      </c>
      <c r="D150" s="57">
        <v>0</v>
      </c>
      <c r="E150" s="58">
        <v>3</v>
      </c>
      <c r="F150" s="58" t="s">
        <v>33</v>
      </c>
      <c r="G150" s="91" t="s">
        <v>343</v>
      </c>
      <c r="H150" s="63">
        <v>0</v>
      </c>
      <c r="I150" s="58" t="s">
        <v>324</v>
      </c>
      <c r="J150" s="58">
        <v>52078197</v>
      </c>
      <c r="K150" s="58" t="s">
        <v>349</v>
      </c>
      <c r="L150" s="112">
        <v>0</v>
      </c>
      <c r="M150" s="54"/>
      <c r="N150" s="53">
        <v>2133333</v>
      </c>
      <c r="O150" s="113">
        <f t="shared" si="92"/>
        <v>2133333</v>
      </c>
      <c r="P150" s="53">
        <v>0</v>
      </c>
      <c r="Q150" s="56"/>
      <c r="R150" s="56"/>
      <c r="S150" s="56"/>
      <c r="T150" s="58"/>
      <c r="U150" s="58"/>
      <c r="V150" s="58"/>
      <c r="W150" s="58"/>
      <c r="X150" s="58"/>
      <c r="Y150" s="58"/>
      <c r="Z150" s="58"/>
    </row>
    <row r="151" spans="1:26" x14ac:dyDescent="0.25">
      <c r="A151" s="55"/>
      <c r="B151" s="55"/>
      <c r="C151" s="58">
        <v>4002</v>
      </c>
      <c r="D151" s="57">
        <v>0</v>
      </c>
      <c r="E151" s="58">
        <v>17</v>
      </c>
      <c r="F151" s="58" t="s">
        <v>380</v>
      </c>
      <c r="G151" s="91" t="s">
        <v>344</v>
      </c>
      <c r="H151" s="63">
        <v>0</v>
      </c>
      <c r="I151" s="58" t="s">
        <v>311</v>
      </c>
      <c r="J151" s="58">
        <v>860066942</v>
      </c>
      <c r="K151" s="58" t="s">
        <v>350</v>
      </c>
      <c r="L151" s="112">
        <v>0</v>
      </c>
      <c r="M151" s="54"/>
      <c r="N151" s="53">
        <v>203280341</v>
      </c>
      <c r="O151" s="113">
        <f t="shared" si="92"/>
        <v>203280341</v>
      </c>
      <c r="P151" s="53">
        <v>202123658</v>
      </c>
      <c r="Q151" s="56"/>
      <c r="R151" s="56"/>
      <c r="S151" s="56"/>
      <c r="T151" s="58"/>
      <c r="U151" s="58"/>
      <c r="V151" s="58"/>
      <c r="W151" s="58"/>
      <c r="X151" s="58"/>
      <c r="Y151" s="58"/>
      <c r="Z151" s="58"/>
    </row>
    <row r="152" spans="1:26" ht="30" customHeight="1" x14ac:dyDescent="0.25">
      <c r="A152" s="55"/>
      <c r="B152" s="55"/>
      <c r="C152" s="58">
        <v>4002</v>
      </c>
      <c r="D152" s="57">
        <v>0</v>
      </c>
      <c r="E152" s="58">
        <v>17</v>
      </c>
      <c r="F152" s="58" t="s">
        <v>380</v>
      </c>
      <c r="G152" s="91" t="s">
        <v>344</v>
      </c>
      <c r="H152" s="63">
        <v>0</v>
      </c>
      <c r="I152" s="58" t="s">
        <v>311</v>
      </c>
      <c r="J152" s="58">
        <v>860066942</v>
      </c>
      <c r="K152" s="58" t="s">
        <v>350</v>
      </c>
      <c r="L152" s="112">
        <v>0</v>
      </c>
      <c r="M152" s="54"/>
      <c r="N152" s="53">
        <v>57287917</v>
      </c>
      <c r="O152" s="113">
        <f t="shared" si="92"/>
        <v>57287917</v>
      </c>
      <c r="P152" s="53">
        <v>0</v>
      </c>
      <c r="Q152" s="56"/>
      <c r="R152" s="56"/>
      <c r="S152" s="56"/>
      <c r="T152" s="58"/>
      <c r="U152" s="58"/>
      <c r="V152" s="58"/>
      <c r="W152" s="58"/>
      <c r="X152" s="58"/>
      <c r="Y152" s="58"/>
      <c r="Z152" s="58"/>
    </row>
    <row r="153" spans="1:26" ht="15" customHeight="1" x14ac:dyDescent="0.25">
      <c r="A153" s="55"/>
      <c r="B153" s="55"/>
      <c r="C153" s="58">
        <v>9967</v>
      </c>
      <c r="D153" s="57">
        <v>0</v>
      </c>
      <c r="E153" s="58">
        <v>4</v>
      </c>
      <c r="F153" s="58" t="s">
        <v>359</v>
      </c>
      <c r="G153" s="91" t="s">
        <v>345</v>
      </c>
      <c r="H153" s="58" t="s">
        <v>298</v>
      </c>
      <c r="I153" s="58" t="s">
        <v>298</v>
      </c>
      <c r="J153" s="58">
        <v>860522931</v>
      </c>
      <c r="K153" s="58" t="s">
        <v>351</v>
      </c>
      <c r="L153" s="112">
        <v>0</v>
      </c>
      <c r="M153" s="54"/>
      <c r="N153" s="53">
        <v>67063929</v>
      </c>
      <c r="O153" s="113">
        <f t="shared" si="92"/>
        <v>67063929</v>
      </c>
      <c r="P153" s="53">
        <v>23334509</v>
      </c>
      <c r="Q153" s="56"/>
      <c r="R153" s="56"/>
      <c r="S153" s="56"/>
      <c r="T153" s="58"/>
      <c r="U153" s="58"/>
      <c r="V153" s="58"/>
      <c r="W153" s="58"/>
      <c r="X153" s="58"/>
      <c r="Y153" s="58"/>
      <c r="Z153" s="58"/>
    </row>
    <row r="154" spans="1:26" ht="30" customHeight="1" x14ac:dyDescent="0.25">
      <c r="A154" s="55"/>
      <c r="B154" s="55"/>
      <c r="C154" s="58">
        <v>0</v>
      </c>
      <c r="D154" s="57">
        <v>0</v>
      </c>
      <c r="E154" s="58"/>
      <c r="F154" s="58">
        <v>0</v>
      </c>
      <c r="G154" s="91" t="s">
        <v>355</v>
      </c>
      <c r="H154" s="63" t="s">
        <v>306</v>
      </c>
      <c r="I154" s="64" t="s">
        <v>305</v>
      </c>
      <c r="J154" s="58">
        <v>0</v>
      </c>
      <c r="K154" s="58" t="s">
        <v>353</v>
      </c>
      <c r="L154" s="112">
        <v>631290100</v>
      </c>
      <c r="M154" s="54">
        <v>0</v>
      </c>
      <c r="N154" s="53">
        <v>0</v>
      </c>
      <c r="O154" s="113">
        <f t="shared" si="92"/>
        <v>631290100</v>
      </c>
      <c r="P154" s="53">
        <v>577235700</v>
      </c>
      <c r="Q154" s="56"/>
      <c r="R154" s="56"/>
      <c r="S154" s="56"/>
      <c r="T154" s="60"/>
      <c r="U154" s="58"/>
      <c r="V154" s="58"/>
      <c r="W154" s="58"/>
      <c r="X154" s="58"/>
      <c r="Y154" s="58"/>
      <c r="Z154" s="58"/>
    </row>
    <row r="155" spans="1:26" ht="30" customHeight="1" x14ac:dyDescent="0.25">
      <c r="A155" s="55"/>
      <c r="B155" s="55"/>
      <c r="C155" s="71" t="s">
        <v>19</v>
      </c>
      <c r="D155" s="71"/>
      <c r="E155" s="58"/>
      <c r="F155" s="58"/>
      <c r="G155" s="91" t="s">
        <v>356</v>
      </c>
      <c r="H155" s="63" t="s">
        <v>306</v>
      </c>
      <c r="I155" s="64" t="s">
        <v>305</v>
      </c>
      <c r="J155" s="58">
        <v>0</v>
      </c>
      <c r="K155" s="58" t="s">
        <v>354</v>
      </c>
      <c r="L155" s="54">
        <v>513900</v>
      </c>
      <c r="M155" s="54">
        <v>0</v>
      </c>
      <c r="N155" s="54">
        <v>0</v>
      </c>
      <c r="O155" s="54">
        <f t="shared" si="92"/>
        <v>513900</v>
      </c>
      <c r="P155" s="54">
        <v>513900</v>
      </c>
      <c r="Q155" s="58"/>
      <c r="R155" s="58"/>
      <c r="S155" s="58"/>
      <c r="T155" s="60"/>
      <c r="U155" s="58"/>
      <c r="V155" s="58"/>
      <c r="W155" s="58"/>
      <c r="X155" s="58"/>
      <c r="Y155" s="58"/>
      <c r="Z155" s="58"/>
    </row>
    <row r="156" spans="1:26" s="10" customFormat="1" ht="15" customHeight="1" x14ac:dyDescent="0.25">
      <c r="A156" s="55"/>
      <c r="B156" s="55"/>
      <c r="C156"/>
      <c r="D156"/>
      <c r="E156"/>
      <c r="F156"/>
      <c r="G156" s="21"/>
      <c r="H156" s="12"/>
      <c r="I156" s="12"/>
      <c r="J156"/>
      <c r="K156"/>
      <c r="L156"/>
      <c r="M156"/>
      <c r="N156" s="15"/>
      <c r="O156"/>
      <c r="P156"/>
      <c r="Q156" s="14"/>
      <c r="R156" s="14"/>
      <c r="S156" s="14"/>
      <c r="T156"/>
      <c r="U156"/>
      <c r="V156"/>
      <c r="W156"/>
      <c r="X156"/>
      <c r="Y156"/>
      <c r="Z156"/>
    </row>
    <row r="157" spans="1:26" s="10" customFormat="1" ht="15" customHeight="1" x14ac:dyDescent="0.25">
      <c r="A157" s="55"/>
      <c r="B157" s="55"/>
      <c r="C157"/>
      <c r="D157"/>
      <c r="E157"/>
      <c r="F157"/>
      <c r="G157" s="21"/>
      <c r="H157" s="12"/>
      <c r="I157" s="12"/>
      <c r="J157"/>
      <c r="K157"/>
      <c r="L157"/>
      <c r="M157"/>
      <c r="N157" s="15"/>
      <c r="O157"/>
      <c r="P157"/>
      <c r="Q157" s="14"/>
      <c r="R157" s="14"/>
      <c r="S157" s="14"/>
      <c r="T157"/>
      <c r="U157"/>
      <c r="V157"/>
      <c r="W157"/>
      <c r="X157"/>
      <c r="Y157"/>
      <c r="Z157"/>
    </row>
    <row r="158" spans="1:26" x14ac:dyDescent="0.25">
      <c r="A158" s="55"/>
      <c r="B158" s="55"/>
      <c r="D158" s="17" t="s">
        <v>360</v>
      </c>
      <c r="E158" s="17"/>
      <c r="F158" s="17"/>
      <c r="G158" s="22"/>
      <c r="H158" s="18"/>
      <c r="I158" s="18"/>
      <c r="J158" s="17"/>
      <c r="K158" s="17"/>
      <c r="L158" s="17"/>
      <c r="M158" s="17"/>
      <c r="N158" s="19"/>
      <c r="O158" s="17"/>
      <c r="P158" s="17"/>
      <c r="Q158" s="14"/>
      <c r="R158" s="14"/>
      <c r="S158" s="14"/>
    </row>
    <row r="159" spans="1:26" ht="15" customHeight="1" x14ac:dyDescent="0.25">
      <c r="A159" s="55"/>
      <c r="B159" s="55"/>
      <c r="D159" s="17" t="s">
        <v>361</v>
      </c>
      <c r="E159" s="17"/>
      <c r="F159" s="17"/>
      <c r="G159" s="17"/>
      <c r="H159" s="18" t="s">
        <v>362</v>
      </c>
      <c r="I159" s="18"/>
      <c r="J159" s="17" t="s">
        <v>363</v>
      </c>
      <c r="K159" s="17"/>
      <c r="L159" s="17"/>
      <c r="M159" s="17"/>
      <c r="N159" s="19" t="s">
        <v>364</v>
      </c>
      <c r="O159" s="17"/>
      <c r="P159" s="17"/>
      <c r="Q159" s="14"/>
      <c r="R159" s="14"/>
      <c r="S159" s="14"/>
    </row>
    <row r="160" spans="1:26" x14ac:dyDescent="0.25">
      <c r="D160" s="17" t="s">
        <v>365</v>
      </c>
      <c r="E160" s="17"/>
      <c r="F160" s="17"/>
      <c r="G160" s="17"/>
      <c r="H160" s="18" t="s">
        <v>366</v>
      </c>
      <c r="I160" s="18"/>
      <c r="J160" s="17" t="s">
        <v>367</v>
      </c>
      <c r="K160" s="17"/>
      <c r="L160" s="17"/>
      <c r="M160" s="17"/>
      <c r="N160" s="19" t="s">
        <v>368</v>
      </c>
      <c r="O160" s="17"/>
      <c r="P160" s="17"/>
      <c r="Q160" s="14"/>
      <c r="R160" s="14"/>
      <c r="S160" s="14"/>
    </row>
    <row r="161" spans="4:19" x14ac:dyDescent="0.25">
      <c r="D161" s="17" t="s">
        <v>369</v>
      </c>
      <c r="E161" s="17"/>
      <c r="F161" s="17"/>
      <c r="G161" s="17"/>
      <c r="H161" s="18" t="s">
        <v>370</v>
      </c>
      <c r="I161" s="18"/>
      <c r="J161" s="17" t="s">
        <v>371</v>
      </c>
      <c r="K161" s="17"/>
      <c r="L161" s="17"/>
      <c r="M161" s="17"/>
      <c r="N161" s="19" t="s">
        <v>372</v>
      </c>
      <c r="O161" s="17"/>
      <c r="P161" s="17"/>
      <c r="Q161" s="14"/>
      <c r="R161" s="14"/>
      <c r="S161" s="14"/>
    </row>
    <row r="162" spans="4:19" ht="30" customHeight="1" x14ac:dyDescent="0.25">
      <c r="D162" s="17" t="s">
        <v>373</v>
      </c>
      <c r="E162" s="17"/>
      <c r="F162" s="17"/>
      <c r="G162" s="17"/>
      <c r="H162" s="18" t="s">
        <v>374</v>
      </c>
      <c r="I162" s="18"/>
      <c r="J162" s="17" t="s">
        <v>375</v>
      </c>
      <c r="K162" s="17"/>
      <c r="L162" s="17"/>
      <c r="M162" s="17"/>
      <c r="N162" s="19" t="s">
        <v>376</v>
      </c>
      <c r="O162" s="17"/>
      <c r="P162" s="17"/>
      <c r="Q162" s="14"/>
      <c r="R162" s="14"/>
      <c r="S162" s="14"/>
    </row>
    <row r="163" spans="4:19" ht="30" customHeight="1" x14ac:dyDescent="0.25">
      <c r="D163" s="17" t="s">
        <v>377</v>
      </c>
      <c r="E163" s="17"/>
      <c r="F163" s="17"/>
      <c r="G163" s="17"/>
      <c r="H163" s="18" t="s">
        <v>378</v>
      </c>
      <c r="I163" s="18"/>
      <c r="J163" s="17" t="s">
        <v>379</v>
      </c>
      <c r="K163" s="17"/>
      <c r="L163" s="17"/>
      <c r="M163" s="17"/>
      <c r="N163" s="19"/>
      <c r="O163" s="17"/>
      <c r="P163" s="17"/>
      <c r="Q163" s="14"/>
      <c r="R163" s="14"/>
      <c r="S163" s="14"/>
    </row>
    <row r="164" spans="4:19" ht="15" customHeight="1" x14ac:dyDescent="0.25">
      <c r="N164" s="15"/>
      <c r="Q164" s="14"/>
      <c r="R164" s="14"/>
      <c r="S164" s="14"/>
    </row>
    <row r="165" spans="4:19" x14ac:dyDescent="0.25">
      <c r="N165" s="15"/>
      <c r="Q165" s="14"/>
      <c r="R165" s="14"/>
      <c r="S165" s="14"/>
    </row>
    <row r="166" spans="4:19" ht="15" customHeight="1" x14ac:dyDescent="0.25">
      <c r="N166" s="15"/>
      <c r="Q166" s="14"/>
      <c r="R166" s="14"/>
      <c r="S166" s="14"/>
    </row>
    <row r="167" spans="4:19" ht="15" customHeight="1" x14ac:dyDescent="0.25">
      <c r="N167" s="15"/>
      <c r="Q167" s="14"/>
      <c r="R167" s="14"/>
      <c r="S167" s="14"/>
    </row>
    <row r="168" spans="4:19" ht="15.75" customHeight="1" x14ac:dyDescent="0.25">
      <c r="N168" s="15"/>
      <c r="Q168" s="14"/>
      <c r="R168" s="14"/>
      <c r="S168" s="14"/>
    </row>
    <row r="169" spans="4:19" ht="15.75" customHeight="1" x14ac:dyDescent="0.25">
      <c r="N169" s="15"/>
      <c r="Q169" s="14"/>
      <c r="R169" s="14"/>
      <c r="S169" s="14"/>
    </row>
    <row r="170" spans="4:19" ht="34.5" customHeight="1" x14ac:dyDescent="0.25">
      <c r="N170" s="15"/>
      <c r="Q170" s="14"/>
      <c r="R170" s="14"/>
      <c r="S170" s="14"/>
    </row>
    <row r="171" spans="4:19" ht="36.75" customHeight="1" x14ac:dyDescent="0.25">
      <c r="N171" s="15"/>
      <c r="Q171" s="14"/>
      <c r="R171" s="14"/>
      <c r="S171" s="14"/>
    </row>
    <row r="172" spans="4:19" ht="26.25" customHeight="1" x14ac:dyDescent="0.25">
      <c r="N172" s="15"/>
      <c r="Q172" s="14"/>
      <c r="R172" s="14"/>
      <c r="S172" s="14"/>
    </row>
    <row r="173" spans="4:19" ht="15.75" customHeight="1" x14ac:dyDescent="0.25">
      <c r="N173" s="15"/>
      <c r="Q173" s="14"/>
      <c r="R173" s="14"/>
      <c r="S173" s="14"/>
    </row>
    <row r="174" spans="4:19" ht="15.75" customHeight="1" x14ac:dyDescent="0.25">
      <c r="N174" s="15"/>
      <c r="Q174" s="14"/>
      <c r="R174" s="14"/>
      <c r="S174" s="14"/>
    </row>
    <row r="175" spans="4:19" ht="15.75" customHeight="1" x14ac:dyDescent="0.25">
      <c r="N175" s="15"/>
      <c r="Q175" s="14"/>
      <c r="R175" s="14"/>
      <c r="S175" s="14"/>
    </row>
    <row r="176" spans="4:19" ht="15.75" customHeight="1" x14ac:dyDescent="0.25">
      <c r="N176" s="15"/>
      <c r="Q176" s="14"/>
      <c r="R176" s="14"/>
      <c r="S176" s="14"/>
    </row>
    <row r="177" spans="14:19" ht="15.75" customHeight="1" x14ac:dyDescent="0.25">
      <c r="N177" s="15"/>
      <c r="Q177" s="14"/>
      <c r="R177" s="14"/>
      <c r="S177" s="14"/>
    </row>
    <row r="178" spans="14:19" ht="15.75" customHeight="1" x14ac:dyDescent="0.25">
      <c r="N178" s="15"/>
      <c r="Q178" s="14"/>
      <c r="R178" s="14"/>
      <c r="S178" s="14"/>
    </row>
    <row r="179" spans="14:19" ht="15.75" customHeight="1" x14ac:dyDescent="0.25">
      <c r="N179" s="15"/>
      <c r="Q179" s="14"/>
      <c r="R179" s="14"/>
      <c r="S179" s="14"/>
    </row>
    <row r="180" spans="14:19" ht="15.75" customHeight="1" x14ac:dyDescent="0.25">
      <c r="N180" s="15"/>
      <c r="Q180" s="14"/>
      <c r="R180" s="14"/>
      <c r="S180" s="14"/>
    </row>
    <row r="181" spans="14:19" ht="15.75" customHeight="1" x14ac:dyDescent="0.25">
      <c r="Q181" s="14"/>
      <c r="R181" s="14"/>
      <c r="S181" s="14"/>
    </row>
    <row r="182" spans="14:19" ht="15.75" customHeight="1" x14ac:dyDescent="0.25">
      <c r="Q182" s="14"/>
      <c r="R182" s="14"/>
      <c r="S182" s="14"/>
    </row>
    <row r="183" spans="14:19" ht="15.75" customHeight="1" x14ac:dyDescent="0.25">
      <c r="Q183" s="14"/>
      <c r="R183" s="14"/>
      <c r="S183" s="14"/>
    </row>
    <row r="184" spans="14:19" ht="15.75" customHeight="1" x14ac:dyDescent="0.25">
      <c r="Q184" s="14"/>
      <c r="R184" s="14"/>
      <c r="S184" s="14"/>
    </row>
    <row r="185" spans="14:19" ht="15.75" customHeight="1" x14ac:dyDescent="0.25">
      <c r="Q185" s="14"/>
      <c r="R185" s="14"/>
      <c r="S185" s="14"/>
    </row>
    <row r="186" spans="14:19" ht="15.75" customHeight="1" x14ac:dyDescent="0.25">
      <c r="Q186" s="14"/>
      <c r="R186" s="14"/>
      <c r="S186" s="14"/>
    </row>
    <row r="187" spans="14:19" ht="15.75" customHeight="1" x14ac:dyDescent="0.25">
      <c r="Q187" s="14"/>
      <c r="R187" s="14"/>
      <c r="S187" s="14"/>
    </row>
    <row r="188" spans="14:19" x14ac:dyDescent="0.25">
      <c r="Q188" s="14"/>
      <c r="R188" s="14"/>
      <c r="S188" s="14"/>
    </row>
    <row r="189" spans="14:19" x14ac:dyDescent="0.25">
      <c r="Q189" s="14"/>
      <c r="R189" s="14"/>
      <c r="S189" s="14"/>
    </row>
    <row r="190" spans="14:19" x14ac:dyDescent="0.25">
      <c r="Q190" s="14"/>
      <c r="R190" s="14"/>
      <c r="S190" s="14"/>
    </row>
    <row r="191" spans="14:19" x14ac:dyDescent="0.25">
      <c r="Q191" s="14"/>
      <c r="R191" s="14"/>
      <c r="S191" s="14"/>
    </row>
    <row r="192" spans="14:19" x14ac:dyDescent="0.25">
      <c r="Q192" s="14"/>
      <c r="R192" s="14"/>
      <c r="S192" s="14"/>
    </row>
    <row r="193" spans="17:19" x14ac:dyDescent="0.25">
      <c r="Q193" s="14"/>
      <c r="R193" s="14"/>
      <c r="S193" s="14"/>
    </row>
    <row r="194" spans="17:19" x14ac:dyDescent="0.25">
      <c r="Q194" s="14"/>
      <c r="R194" s="14"/>
      <c r="S194" s="14"/>
    </row>
    <row r="195" spans="17:19" x14ac:dyDescent="0.25">
      <c r="Q195" s="14"/>
      <c r="R195" s="14"/>
      <c r="S195" s="14"/>
    </row>
    <row r="196" spans="17:19" x14ac:dyDescent="0.25">
      <c r="Q196" s="14"/>
      <c r="R196" s="14"/>
      <c r="S196" s="14"/>
    </row>
    <row r="197" spans="17:19" x14ac:dyDescent="0.25">
      <c r="Q197" s="14"/>
      <c r="R197" s="14"/>
      <c r="S197" s="14"/>
    </row>
    <row r="198" spans="17:19" x14ac:dyDescent="0.25">
      <c r="Q198" s="14"/>
      <c r="R198" s="14"/>
      <c r="S198" s="14"/>
    </row>
    <row r="199" spans="17:19" x14ac:dyDescent="0.25">
      <c r="Q199" s="14"/>
      <c r="R199" s="14"/>
      <c r="S199" s="14"/>
    </row>
    <row r="200" spans="17:19" x14ac:dyDescent="0.25">
      <c r="Q200" s="14"/>
      <c r="R200" s="14"/>
      <c r="S200" s="14"/>
    </row>
    <row r="201" spans="17:19" x14ac:dyDescent="0.25">
      <c r="Q201" s="14"/>
      <c r="R201" s="14"/>
      <c r="S201" s="14"/>
    </row>
    <row r="202" spans="17:19" x14ac:dyDescent="0.25">
      <c r="Q202" s="14"/>
      <c r="R202" s="14"/>
      <c r="S202" s="14"/>
    </row>
    <row r="203" spans="17:19" x14ac:dyDescent="0.25">
      <c r="Q203" s="14"/>
      <c r="R203" s="14"/>
      <c r="S203" s="14"/>
    </row>
    <row r="204" spans="17:19" x14ac:dyDescent="0.25">
      <c r="Q204" s="14"/>
      <c r="R204" s="14"/>
      <c r="S204" s="14"/>
    </row>
    <row r="205" spans="17:19" x14ac:dyDescent="0.25">
      <c r="Q205" s="14"/>
      <c r="R205" s="14"/>
      <c r="S205" s="14"/>
    </row>
    <row r="206" spans="17:19" x14ac:dyDescent="0.25">
      <c r="Q206" s="14"/>
      <c r="R206" s="14"/>
      <c r="S206" s="14"/>
    </row>
    <row r="207" spans="17:19" x14ac:dyDescent="0.25">
      <c r="Q207" s="14"/>
      <c r="R207" s="14"/>
      <c r="S207" s="14"/>
    </row>
    <row r="208" spans="17:19" x14ac:dyDescent="0.25">
      <c r="Q208" s="14"/>
      <c r="R208" s="14"/>
      <c r="S208" s="14"/>
    </row>
    <row r="209" spans="17:19" x14ac:dyDescent="0.25">
      <c r="Q209" s="14"/>
      <c r="R209" s="14"/>
      <c r="S209" s="14"/>
    </row>
    <row r="210" spans="17:19" x14ac:dyDescent="0.25">
      <c r="Q210" s="14"/>
      <c r="R210" s="14"/>
      <c r="S210" s="14"/>
    </row>
    <row r="211" spans="17:19" x14ac:dyDescent="0.25">
      <c r="Q211" s="14"/>
      <c r="R211" s="14"/>
      <c r="S211" s="14"/>
    </row>
    <row r="212" spans="17:19" x14ac:dyDescent="0.25">
      <c r="Q212" s="14"/>
      <c r="R212" s="14"/>
      <c r="S212" s="14"/>
    </row>
    <row r="213" spans="17:19" x14ac:dyDescent="0.25">
      <c r="Q213" s="14"/>
      <c r="R213" s="14"/>
      <c r="S213" s="14"/>
    </row>
    <row r="214" spans="17:19" x14ac:dyDescent="0.25">
      <c r="Q214" s="14"/>
      <c r="R214" s="14"/>
      <c r="S214" s="14"/>
    </row>
    <row r="215" spans="17:19" x14ac:dyDescent="0.25">
      <c r="Q215" s="14"/>
      <c r="R215" s="14"/>
      <c r="S215" s="14"/>
    </row>
    <row r="216" spans="17:19" x14ac:dyDescent="0.25">
      <c r="Q216" s="14"/>
      <c r="R216" s="14"/>
      <c r="S216" s="14"/>
    </row>
    <row r="217" spans="17:19" x14ac:dyDescent="0.25">
      <c r="Q217" s="14"/>
      <c r="R217" s="14"/>
      <c r="S217" s="14"/>
    </row>
    <row r="218" spans="17:19" x14ac:dyDescent="0.25">
      <c r="Q218" s="14"/>
      <c r="R218" s="14"/>
      <c r="S218" s="14"/>
    </row>
    <row r="219" spans="17:19" x14ac:dyDescent="0.25">
      <c r="Q219" s="14"/>
      <c r="R219" s="14"/>
      <c r="S219" s="14"/>
    </row>
    <row r="220" spans="17:19" x14ac:dyDescent="0.25">
      <c r="Q220" s="14"/>
      <c r="R220" s="14"/>
      <c r="S220" s="14"/>
    </row>
    <row r="221" spans="17:19" x14ac:dyDescent="0.25">
      <c r="Q221" s="14"/>
      <c r="R221" s="14"/>
      <c r="S221" s="14"/>
    </row>
    <row r="222" spans="17:19" x14ac:dyDescent="0.25">
      <c r="Q222" s="14"/>
      <c r="R222" s="14"/>
      <c r="S222" s="14"/>
    </row>
    <row r="223" spans="17:19" x14ac:dyDescent="0.25">
      <c r="Q223" s="14"/>
      <c r="R223" s="14"/>
      <c r="S223" s="14"/>
    </row>
    <row r="224" spans="17:19" x14ac:dyDescent="0.25">
      <c r="Q224" s="14"/>
      <c r="R224" s="14"/>
      <c r="S224" s="14"/>
    </row>
    <row r="225" spans="17:19" x14ac:dyDescent="0.25">
      <c r="Q225" s="14"/>
      <c r="R225" s="14"/>
      <c r="S225" s="14"/>
    </row>
    <row r="226" spans="17:19" x14ac:dyDescent="0.25">
      <c r="Q226" s="14"/>
      <c r="R226" s="14"/>
      <c r="S226" s="14"/>
    </row>
    <row r="227" spans="17:19" x14ac:dyDescent="0.25">
      <c r="Q227" s="14"/>
      <c r="R227" s="14"/>
      <c r="S227" s="14"/>
    </row>
    <row r="228" spans="17:19" x14ac:dyDescent="0.25">
      <c r="Q228" s="14"/>
      <c r="R228" s="14"/>
      <c r="S228" s="14"/>
    </row>
    <row r="545" spans="15:15" x14ac:dyDescent="0.25">
      <c r="O545" s="13"/>
    </row>
    <row r="546" spans="15:15" x14ac:dyDescent="0.25">
      <c r="O546" s="13"/>
    </row>
    <row r="547" spans="15:15" ht="21" x14ac:dyDescent="0.35">
      <c r="O547" s="16">
        <f>SUBTOTAL(9,O5:O154)</f>
        <v>33549880337</v>
      </c>
    </row>
    <row r="548" spans="15:15" x14ac:dyDescent="0.25">
      <c r="O548" s="9"/>
    </row>
  </sheetData>
  <mergeCells count="24">
    <mergeCell ref="Y3:Y4"/>
    <mergeCell ref="Z3:Z4"/>
    <mergeCell ref="V2:Y2"/>
    <mergeCell ref="X3:X4"/>
    <mergeCell ref="L3:L4"/>
    <mergeCell ref="M3:M4"/>
    <mergeCell ref="N3:N4"/>
    <mergeCell ref="C3:C4"/>
    <mergeCell ref="E3:E4"/>
    <mergeCell ref="F3:F4"/>
    <mergeCell ref="D3:D4"/>
    <mergeCell ref="W3:W4"/>
    <mergeCell ref="P3:P4"/>
    <mergeCell ref="T3:T4"/>
    <mergeCell ref="V3:V4"/>
    <mergeCell ref="Q3:Q4"/>
    <mergeCell ref="J3:K3"/>
    <mergeCell ref="G3:G4"/>
    <mergeCell ref="H3:I3"/>
    <mergeCell ref="H2:I2"/>
    <mergeCell ref="J2:K2"/>
    <mergeCell ref="O3:O4"/>
    <mergeCell ref="R3:R4"/>
    <mergeCell ref="S3:S4"/>
  </mergeCells>
  <pageMargins left="0.15748031496062992" right="0.15748031496062992" top="0.74803149606299213" bottom="0.74803149606299213" header="0.31496062992125984" footer="0.31496062992125984"/>
  <pageSetup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tabSelected="1" topLeftCell="D1" workbookViewId="0">
      <pane ySplit="1" topLeftCell="A2" activePane="bottomLeft" state="frozen"/>
      <selection activeCell="C1" sqref="C1"/>
      <selection pane="bottomLeft" activeCell="A51" sqref="A51:M53"/>
    </sheetView>
  </sheetViews>
  <sheetFormatPr baseColWidth="10" defaultRowHeight="15" x14ac:dyDescent="0.25"/>
  <cols>
    <col min="1" max="1" width="13.5703125" style="24" customWidth="1"/>
    <col min="2" max="2" width="14.42578125" style="24" customWidth="1"/>
    <col min="3" max="3" width="26" style="24" customWidth="1"/>
    <col min="4" max="4" width="32.7109375" style="24" customWidth="1"/>
    <col min="5" max="5" width="32.42578125" customWidth="1"/>
    <col min="6" max="6" width="32.140625" customWidth="1"/>
    <col min="8" max="8" width="12.85546875" customWidth="1"/>
    <col min="9" max="9" width="15.7109375" style="23" customWidth="1"/>
    <col min="10" max="10" width="17.28515625" style="23" customWidth="1"/>
    <col min="11" max="11" width="16.5703125" customWidth="1"/>
    <col min="12" max="12" width="17" style="23" customWidth="1"/>
    <col min="13" max="13" width="17.28515625" style="23" customWidth="1"/>
  </cols>
  <sheetData>
    <row r="1" spans="1:13" ht="45" x14ac:dyDescent="0.25">
      <c r="A1" s="33" t="s">
        <v>606</v>
      </c>
      <c r="B1" s="35" t="s">
        <v>607</v>
      </c>
      <c r="C1" s="34" t="s">
        <v>605</v>
      </c>
      <c r="D1" s="34" t="s">
        <v>604</v>
      </c>
      <c r="E1" s="34" t="s">
        <v>603</v>
      </c>
      <c r="F1" s="33" t="s">
        <v>602</v>
      </c>
      <c r="G1" s="148" t="s">
        <v>601</v>
      </c>
      <c r="H1" s="148"/>
      <c r="I1" s="33" t="s">
        <v>600</v>
      </c>
      <c r="J1" s="34" t="s">
        <v>599</v>
      </c>
      <c r="K1" s="34" t="s">
        <v>598</v>
      </c>
      <c r="L1" s="34" t="s">
        <v>597</v>
      </c>
      <c r="M1" s="33" t="s">
        <v>596</v>
      </c>
    </row>
    <row r="2" spans="1:13" ht="180" customHeight="1" x14ac:dyDescent="0.25">
      <c r="A2" s="26" t="s">
        <v>595</v>
      </c>
      <c r="B2" s="26" t="s">
        <v>608</v>
      </c>
      <c r="C2" s="26" t="s">
        <v>387</v>
      </c>
      <c r="D2" s="26" t="s">
        <v>386</v>
      </c>
      <c r="E2" s="26" t="s">
        <v>594</v>
      </c>
      <c r="F2" s="26" t="s">
        <v>402</v>
      </c>
      <c r="G2" s="142" t="s">
        <v>593</v>
      </c>
      <c r="H2" s="143"/>
      <c r="I2" s="26" t="s">
        <v>592</v>
      </c>
      <c r="J2" s="26" t="s">
        <v>466</v>
      </c>
      <c r="K2" s="26" t="s">
        <v>591</v>
      </c>
      <c r="L2" s="25">
        <v>42768</v>
      </c>
      <c r="M2" s="25">
        <v>43101</v>
      </c>
    </row>
    <row r="3" spans="1:13" ht="72" customHeight="1" x14ac:dyDescent="0.25">
      <c r="A3" s="26" t="s">
        <v>590</v>
      </c>
      <c r="B3" s="26" t="s">
        <v>609</v>
      </c>
      <c r="C3" s="26" t="s">
        <v>387</v>
      </c>
      <c r="D3" s="26" t="s">
        <v>386</v>
      </c>
      <c r="E3" s="26" t="s">
        <v>123</v>
      </c>
      <c r="F3" s="26" t="s">
        <v>414</v>
      </c>
      <c r="G3" s="142" t="s">
        <v>589</v>
      </c>
      <c r="H3" s="143"/>
      <c r="I3" s="26" t="s">
        <v>584</v>
      </c>
      <c r="J3" s="26" t="s">
        <v>583</v>
      </c>
      <c r="K3" s="26" t="s">
        <v>460</v>
      </c>
      <c r="L3" s="25">
        <v>42776</v>
      </c>
      <c r="M3" s="25">
        <v>43017</v>
      </c>
    </row>
    <row r="4" spans="1:13" ht="111.75" customHeight="1" x14ac:dyDescent="0.25">
      <c r="A4" s="26" t="s">
        <v>588</v>
      </c>
      <c r="B4" s="26" t="s">
        <v>610</v>
      </c>
      <c r="C4" s="26" t="s">
        <v>387</v>
      </c>
      <c r="D4" s="26" t="s">
        <v>386</v>
      </c>
      <c r="E4" s="26" t="s">
        <v>587</v>
      </c>
      <c r="F4" s="26" t="s">
        <v>586</v>
      </c>
      <c r="G4" s="142" t="s">
        <v>585</v>
      </c>
      <c r="H4" s="143"/>
      <c r="I4" s="26" t="s">
        <v>584</v>
      </c>
      <c r="J4" s="26" t="s">
        <v>583</v>
      </c>
      <c r="K4" s="26" t="s">
        <v>460</v>
      </c>
      <c r="L4" s="25">
        <v>42776</v>
      </c>
      <c r="M4" s="25">
        <v>43017</v>
      </c>
    </row>
    <row r="5" spans="1:13" ht="81.75" customHeight="1" x14ac:dyDescent="0.25">
      <c r="A5" s="26" t="s">
        <v>582</v>
      </c>
      <c r="B5" s="26" t="s">
        <v>611</v>
      </c>
      <c r="C5" s="26" t="s">
        <v>387</v>
      </c>
      <c r="D5" s="26" t="s">
        <v>386</v>
      </c>
      <c r="E5" s="26" t="s">
        <v>581</v>
      </c>
      <c r="F5" s="26" t="s">
        <v>408</v>
      </c>
      <c r="G5" s="142" t="s">
        <v>580</v>
      </c>
      <c r="H5" s="143"/>
      <c r="I5" s="26" t="s">
        <v>579</v>
      </c>
      <c r="J5" s="26" t="s">
        <v>496</v>
      </c>
      <c r="K5" s="26" t="s">
        <v>460</v>
      </c>
      <c r="L5" s="25">
        <v>42776</v>
      </c>
      <c r="M5" s="25">
        <v>43017</v>
      </c>
    </row>
    <row r="6" spans="1:13" ht="165" customHeight="1" x14ac:dyDescent="0.25">
      <c r="A6" s="26" t="s">
        <v>578</v>
      </c>
      <c r="B6" s="26" t="s">
        <v>612</v>
      </c>
      <c r="C6" s="26" t="s">
        <v>387</v>
      </c>
      <c r="D6" s="26" t="s">
        <v>386</v>
      </c>
      <c r="E6" s="26" t="s">
        <v>577</v>
      </c>
      <c r="F6" s="26" t="s">
        <v>397</v>
      </c>
      <c r="G6" s="146" t="s">
        <v>576</v>
      </c>
      <c r="H6" s="147"/>
      <c r="I6" s="26" t="s">
        <v>557</v>
      </c>
      <c r="J6" s="26" t="s">
        <v>447</v>
      </c>
      <c r="K6" s="26" t="s">
        <v>460</v>
      </c>
      <c r="L6" s="25">
        <v>42776</v>
      </c>
      <c r="M6" s="25">
        <v>43017</v>
      </c>
    </row>
    <row r="7" spans="1:13" ht="115.5" customHeight="1" x14ac:dyDescent="0.25">
      <c r="A7" s="26" t="s">
        <v>575</v>
      </c>
      <c r="B7" s="26" t="s">
        <v>613</v>
      </c>
      <c r="C7" s="26" t="s">
        <v>387</v>
      </c>
      <c r="D7" s="26" t="s">
        <v>386</v>
      </c>
      <c r="E7" s="26" t="s">
        <v>574</v>
      </c>
      <c r="F7" s="26" t="s">
        <v>513</v>
      </c>
      <c r="G7" s="142" t="s">
        <v>573</v>
      </c>
      <c r="H7" s="143"/>
      <c r="I7" s="26" t="s">
        <v>572</v>
      </c>
      <c r="J7" s="26" t="s">
        <v>405</v>
      </c>
      <c r="K7" s="26" t="s">
        <v>460</v>
      </c>
      <c r="L7" s="25">
        <v>42776</v>
      </c>
      <c r="M7" s="25">
        <v>43017</v>
      </c>
    </row>
    <row r="8" spans="1:13" ht="83.25" customHeight="1" x14ac:dyDescent="0.25">
      <c r="A8" s="26" t="s">
        <v>571</v>
      </c>
      <c r="B8" s="26" t="s">
        <v>614</v>
      </c>
      <c r="C8" s="26" t="s">
        <v>387</v>
      </c>
      <c r="D8" s="26" t="s">
        <v>386</v>
      </c>
      <c r="E8" s="26" t="s">
        <v>570</v>
      </c>
      <c r="F8" s="26" t="s">
        <v>397</v>
      </c>
      <c r="G8" s="142" t="s">
        <v>569</v>
      </c>
      <c r="H8" s="143"/>
      <c r="I8" s="26" t="s">
        <v>568</v>
      </c>
      <c r="J8" s="26" t="s">
        <v>483</v>
      </c>
      <c r="K8" s="26" t="s">
        <v>460</v>
      </c>
      <c r="L8" s="25">
        <v>42776</v>
      </c>
      <c r="M8" s="25">
        <v>43017</v>
      </c>
    </row>
    <row r="9" spans="1:13" ht="145.5" customHeight="1" x14ac:dyDescent="0.25">
      <c r="A9" s="26" t="s">
        <v>567</v>
      </c>
      <c r="B9" s="26" t="s">
        <v>615</v>
      </c>
      <c r="C9" s="26" t="s">
        <v>387</v>
      </c>
      <c r="D9" s="26" t="s">
        <v>386</v>
      </c>
      <c r="E9" s="26" t="s">
        <v>566</v>
      </c>
      <c r="F9" s="26" t="s">
        <v>397</v>
      </c>
      <c r="G9" s="142" t="s">
        <v>565</v>
      </c>
      <c r="H9" s="143"/>
      <c r="I9" s="26" t="s">
        <v>557</v>
      </c>
      <c r="J9" s="26" t="s">
        <v>447</v>
      </c>
      <c r="K9" s="26" t="s">
        <v>460</v>
      </c>
      <c r="L9" s="25">
        <v>42776</v>
      </c>
      <c r="M9" s="25">
        <v>43017</v>
      </c>
    </row>
    <row r="10" spans="1:13" ht="129" customHeight="1" x14ac:dyDescent="0.25">
      <c r="A10" s="36" t="s">
        <v>564</v>
      </c>
      <c r="B10" s="26" t="s">
        <v>652</v>
      </c>
      <c r="C10" s="26" t="s">
        <v>387</v>
      </c>
      <c r="D10" s="26" t="s">
        <v>386</v>
      </c>
      <c r="E10" s="26" t="s">
        <v>137</v>
      </c>
      <c r="F10" s="26" t="s">
        <v>414</v>
      </c>
      <c r="G10" s="142" t="s">
        <v>563</v>
      </c>
      <c r="H10" s="143"/>
      <c r="I10" s="26" t="s">
        <v>557</v>
      </c>
      <c r="J10" s="26" t="s">
        <v>447</v>
      </c>
      <c r="K10" s="26" t="s">
        <v>460</v>
      </c>
      <c r="L10" s="25">
        <v>42776</v>
      </c>
      <c r="M10" s="25">
        <v>43017</v>
      </c>
    </row>
    <row r="11" spans="1:13" ht="89.25" customHeight="1" x14ac:dyDescent="0.25">
      <c r="A11" s="26" t="s">
        <v>562</v>
      </c>
      <c r="B11" s="26" t="s">
        <v>616</v>
      </c>
      <c r="C11" s="26" t="s">
        <v>387</v>
      </c>
      <c r="D11" s="26" t="s">
        <v>386</v>
      </c>
      <c r="E11" s="26" t="s">
        <v>561</v>
      </c>
      <c r="F11" s="26" t="s">
        <v>408</v>
      </c>
      <c r="G11" s="142" t="s">
        <v>560</v>
      </c>
      <c r="H11" s="143"/>
      <c r="I11" s="26" t="s">
        <v>540</v>
      </c>
      <c r="J11" s="26" t="s">
        <v>453</v>
      </c>
      <c r="K11" s="26" t="s">
        <v>460</v>
      </c>
      <c r="L11" s="25">
        <v>42776</v>
      </c>
      <c r="M11" s="25">
        <v>43017</v>
      </c>
    </row>
    <row r="12" spans="1:13" ht="181.5" customHeight="1" x14ac:dyDescent="0.25">
      <c r="A12" s="26" t="s">
        <v>559</v>
      </c>
      <c r="B12" s="26" t="s">
        <v>617</v>
      </c>
      <c r="C12" s="26" t="s">
        <v>387</v>
      </c>
      <c r="D12" s="26" t="s">
        <v>386</v>
      </c>
      <c r="E12" s="26" t="s">
        <v>135</v>
      </c>
      <c r="F12" s="26" t="s">
        <v>528</v>
      </c>
      <c r="G12" s="142" t="s">
        <v>558</v>
      </c>
      <c r="H12" s="143"/>
      <c r="I12" s="26" t="s">
        <v>557</v>
      </c>
      <c r="J12" s="26" t="s">
        <v>447</v>
      </c>
      <c r="K12" s="26" t="s">
        <v>460</v>
      </c>
      <c r="L12" s="25">
        <v>42776</v>
      </c>
      <c r="M12" s="25">
        <v>43017</v>
      </c>
    </row>
    <row r="13" spans="1:13" ht="215.25" customHeight="1" x14ac:dyDescent="0.25">
      <c r="A13" s="36" t="s">
        <v>556</v>
      </c>
      <c r="B13" s="26" t="s">
        <v>648</v>
      </c>
      <c r="C13" s="26" t="s">
        <v>387</v>
      </c>
      <c r="D13" s="26" t="s">
        <v>386</v>
      </c>
      <c r="E13" s="26" t="s">
        <v>555</v>
      </c>
      <c r="F13" s="26" t="s">
        <v>414</v>
      </c>
      <c r="G13" s="142" t="s">
        <v>554</v>
      </c>
      <c r="H13" s="143"/>
      <c r="I13" s="26" t="s">
        <v>535</v>
      </c>
      <c r="J13" s="26" t="s">
        <v>417</v>
      </c>
      <c r="K13" s="26" t="s">
        <v>460</v>
      </c>
      <c r="L13" s="25">
        <v>42776</v>
      </c>
      <c r="M13" s="25">
        <v>43017</v>
      </c>
    </row>
    <row r="14" spans="1:13" ht="195" customHeight="1" x14ac:dyDescent="0.25">
      <c r="A14" s="36" t="s">
        <v>553</v>
      </c>
      <c r="B14" s="26" t="s">
        <v>651</v>
      </c>
      <c r="C14" s="26" t="s">
        <v>387</v>
      </c>
      <c r="D14" s="26" t="s">
        <v>386</v>
      </c>
      <c r="E14" s="26" t="s">
        <v>552</v>
      </c>
      <c r="F14" s="26" t="s">
        <v>551</v>
      </c>
      <c r="G14" s="144" t="s">
        <v>653</v>
      </c>
      <c r="H14" s="145"/>
      <c r="I14" s="26" t="s">
        <v>550</v>
      </c>
      <c r="J14" s="26" t="s">
        <v>382</v>
      </c>
      <c r="K14" s="26" t="s">
        <v>460</v>
      </c>
      <c r="L14" s="25">
        <v>42776</v>
      </c>
      <c r="M14" s="25">
        <v>43017</v>
      </c>
    </row>
    <row r="15" spans="1:13" ht="155.25" customHeight="1" x14ac:dyDescent="0.25">
      <c r="A15" s="36" t="s">
        <v>549</v>
      </c>
      <c r="B15" s="26" t="s">
        <v>650</v>
      </c>
      <c r="C15" s="26" t="s">
        <v>387</v>
      </c>
      <c r="D15" s="26" t="s">
        <v>386</v>
      </c>
      <c r="E15" s="26" t="s">
        <v>548</v>
      </c>
      <c r="F15" s="26" t="s">
        <v>547</v>
      </c>
      <c r="G15" s="142" t="s">
        <v>546</v>
      </c>
      <c r="H15" s="143"/>
      <c r="I15" s="26" t="s">
        <v>545</v>
      </c>
      <c r="J15" s="26" t="s">
        <v>544</v>
      </c>
      <c r="K15" s="26" t="s">
        <v>530</v>
      </c>
      <c r="L15" s="25">
        <v>42776</v>
      </c>
      <c r="M15" s="25">
        <v>43100</v>
      </c>
    </row>
    <row r="16" spans="1:13" ht="129" customHeight="1" x14ac:dyDescent="0.25">
      <c r="A16" s="26" t="s">
        <v>543</v>
      </c>
      <c r="B16" s="26" t="s">
        <v>618</v>
      </c>
      <c r="C16" s="26" t="s">
        <v>387</v>
      </c>
      <c r="D16" s="26" t="s">
        <v>386</v>
      </c>
      <c r="E16" s="26" t="s">
        <v>542</v>
      </c>
      <c r="F16" s="26" t="s">
        <v>408</v>
      </c>
      <c r="G16" s="142" t="s">
        <v>541</v>
      </c>
      <c r="H16" s="143"/>
      <c r="I16" s="26" t="s">
        <v>540</v>
      </c>
      <c r="J16" s="26" t="s">
        <v>453</v>
      </c>
      <c r="K16" s="26" t="s">
        <v>460</v>
      </c>
      <c r="L16" s="25">
        <v>42776</v>
      </c>
      <c r="M16" s="25">
        <v>43017</v>
      </c>
    </row>
    <row r="17" spans="1:13" ht="144" customHeight="1" x14ac:dyDescent="0.25">
      <c r="A17" s="26" t="s">
        <v>539</v>
      </c>
      <c r="B17" s="26" t="s">
        <v>619</v>
      </c>
      <c r="C17" s="26" t="s">
        <v>387</v>
      </c>
      <c r="D17" s="26" t="s">
        <v>386</v>
      </c>
      <c r="E17" s="26" t="s">
        <v>538</v>
      </c>
      <c r="F17" s="26" t="s">
        <v>537</v>
      </c>
      <c r="G17" s="142" t="s">
        <v>536</v>
      </c>
      <c r="H17" s="143"/>
      <c r="I17" s="26" t="s">
        <v>535</v>
      </c>
      <c r="J17" s="26" t="s">
        <v>417</v>
      </c>
      <c r="K17" s="26" t="s">
        <v>460</v>
      </c>
      <c r="L17" s="25">
        <v>42776</v>
      </c>
      <c r="M17" s="25">
        <v>43017</v>
      </c>
    </row>
    <row r="18" spans="1:13" ht="244.5" customHeight="1" x14ac:dyDescent="0.25">
      <c r="A18" s="26" t="s">
        <v>534</v>
      </c>
      <c r="B18" s="26" t="s">
        <v>619</v>
      </c>
      <c r="C18" s="26" t="s">
        <v>387</v>
      </c>
      <c r="D18" s="26" t="s">
        <v>386</v>
      </c>
      <c r="E18" s="26" t="s">
        <v>153</v>
      </c>
      <c r="F18" s="26" t="s">
        <v>408</v>
      </c>
      <c r="G18" s="142" t="s">
        <v>533</v>
      </c>
      <c r="H18" s="143"/>
      <c r="I18" s="26" t="s">
        <v>532</v>
      </c>
      <c r="J18" s="26" t="s">
        <v>531</v>
      </c>
      <c r="K18" s="26" t="s">
        <v>530</v>
      </c>
      <c r="L18" s="25">
        <v>42776</v>
      </c>
      <c r="M18" s="25">
        <v>43100</v>
      </c>
    </row>
    <row r="19" spans="1:13" ht="171" customHeight="1" x14ac:dyDescent="0.25">
      <c r="A19" s="26" t="s">
        <v>529</v>
      </c>
      <c r="B19" s="26" t="s">
        <v>620</v>
      </c>
      <c r="C19" s="26" t="s">
        <v>387</v>
      </c>
      <c r="D19" s="26" t="s">
        <v>386</v>
      </c>
      <c r="E19" s="26" t="s">
        <v>177</v>
      </c>
      <c r="F19" s="26" t="s">
        <v>528</v>
      </c>
      <c r="G19" s="142" t="s">
        <v>527</v>
      </c>
      <c r="H19" s="143"/>
      <c r="I19" s="26" t="s">
        <v>526</v>
      </c>
      <c r="J19" s="26" t="s">
        <v>525</v>
      </c>
      <c r="K19" s="26" t="s">
        <v>389</v>
      </c>
      <c r="L19" s="25">
        <v>42780</v>
      </c>
      <c r="M19" s="25">
        <v>42991</v>
      </c>
    </row>
    <row r="20" spans="1:13" ht="112.5" customHeight="1" x14ac:dyDescent="0.25">
      <c r="A20" s="26" t="s">
        <v>524</v>
      </c>
      <c r="B20" s="26" t="s">
        <v>621</v>
      </c>
      <c r="C20" s="26" t="s">
        <v>387</v>
      </c>
      <c r="D20" s="26" t="s">
        <v>386</v>
      </c>
      <c r="E20" s="26" t="s">
        <v>155</v>
      </c>
      <c r="F20" s="26" t="s">
        <v>408</v>
      </c>
      <c r="G20" s="142" t="s">
        <v>523</v>
      </c>
      <c r="H20" s="143"/>
      <c r="I20" s="26" t="s">
        <v>522</v>
      </c>
      <c r="J20" s="26" t="s">
        <v>521</v>
      </c>
      <c r="K20" s="26" t="s">
        <v>389</v>
      </c>
      <c r="L20" s="25">
        <v>42781</v>
      </c>
      <c r="M20" s="25">
        <v>42994</v>
      </c>
    </row>
    <row r="21" spans="1:13" ht="124.5" customHeight="1" x14ac:dyDescent="0.25">
      <c r="A21" s="36" t="s">
        <v>520</v>
      </c>
      <c r="B21" s="26" t="s">
        <v>649</v>
      </c>
      <c r="C21" s="26" t="s">
        <v>387</v>
      </c>
      <c r="D21" s="26" t="s">
        <v>386</v>
      </c>
      <c r="E21" s="26" t="s">
        <v>164</v>
      </c>
      <c r="F21" s="26" t="s">
        <v>519</v>
      </c>
      <c r="G21" s="142" t="s">
        <v>518</v>
      </c>
      <c r="H21" s="143"/>
      <c r="I21" s="26" t="s">
        <v>517</v>
      </c>
      <c r="J21" s="26" t="s">
        <v>516</v>
      </c>
      <c r="K21" s="26" t="s">
        <v>460</v>
      </c>
      <c r="L21" s="25">
        <v>42781</v>
      </c>
      <c r="M21" s="25">
        <v>43022</v>
      </c>
    </row>
    <row r="22" spans="1:13" ht="129.75" customHeight="1" x14ac:dyDescent="0.25">
      <c r="A22" s="26" t="s">
        <v>515</v>
      </c>
      <c r="B22" s="26" t="s">
        <v>622</v>
      </c>
      <c r="C22" s="26" t="s">
        <v>387</v>
      </c>
      <c r="D22" s="26" t="s">
        <v>386</v>
      </c>
      <c r="E22" s="26" t="s">
        <v>514</v>
      </c>
      <c r="F22" s="26" t="s">
        <v>513</v>
      </c>
      <c r="G22" s="142" t="s">
        <v>512</v>
      </c>
      <c r="H22" s="143"/>
      <c r="I22" s="26" t="s">
        <v>511</v>
      </c>
      <c r="J22" s="26" t="s">
        <v>510</v>
      </c>
      <c r="K22" s="26" t="s">
        <v>389</v>
      </c>
      <c r="L22" s="25">
        <v>42780</v>
      </c>
      <c r="M22" s="25">
        <v>42991</v>
      </c>
    </row>
    <row r="23" spans="1:13" ht="105" customHeight="1" x14ac:dyDescent="0.25">
      <c r="A23" s="32" t="s">
        <v>509</v>
      </c>
      <c r="B23" s="32" t="s">
        <v>623</v>
      </c>
      <c r="C23" s="32" t="s">
        <v>387</v>
      </c>
      <c r="D23" s="32" t="s">
        <v>386</v>
      </c>
      <c r="E23" s="32" t="s">
        <v>508</v>
      </c>
      <c r="F23" s="32" t="s">
        <v>408</v>
      </c>
      <c r="G23" s="142" t="s">
        <v>507</v>
      </c>
      <c r="H23" s="143"/>
      <c r="I23" s="32" t="s">
        <v>506</v>
      </c>
      <c r="J23" s="32" t="s">
        <v>421</v>
      </c>
      <c r="K23" s="32" t="s">
        <v>430</v>
      </c>
      <c r="L23" s="31">
        <v>42783</v>
      </c>
      <c r="M23" s="31">
        <v>42902</v>
      </c>
    </row>
    <row r="24" spans="1:13" ht="128.25" customHeight="1" x14ac:dyDescent="0.25">
      <c r="A24" s="26" t="s">
        <v>505</v>
      </c>
      <c r="B24" s="26" t="s">
        <v>624</v>
      </c>
      <c r="C24" s="26" t="s">
        <v>387</v>
      </c>
      <c r="D24" s="26" t="s">
        <v>386</v>
      </c>
      <c r="E24" s="26" t="s">
        <v>134</v>
      </c>
      <c r="F24" s="26" t="s">
        <v>504</v>
      </c>
      <c r="G24" s="142" t="s">
        <v>503</v>
      </c>
      <c r="H24" s="143"/>
      <c r="I24" s="26" t="s">
        <v>467</v>
      </c>
      <c r="J24" s="26" t="s">
        <v>466</v>
      </c>
      <c r="K24" s="26" t="s">
        <v>389</v>
      </c>
      <c r="L24" s="25">
        <v>42780</v>
      </c>
      <c r="M24" s="25">
        <v>42991</v>
      </c>
    </row>
    <row r="25" spans="1:13" ht="169.5" customHeight="1" x14ac:dyDescent="0.25">
      <c r="A25" s="26" t="s">
        <v>502</v>
      </c>
      <c r="B25" s="26" t="s">
        <v>625</v>
      </c>
      <c r="C25" s="26" t="s">
        <v>387</v>
      </c>
      <c r="D25" s="26" t="s">
        <v>386</v>
      </c>
      <c r="E25" s="26" t="s">
        <v>169</v>
      </c>
      <c r="F25" s="26" t="s">
        <v>397</v>
      </c>
      <c r="G25" s="142" t="s">
        <v>501</v>
      </c>
      <c r="H25" s="143"/>
      <c r="I25" s="26" t="s">
        <v>484</v>
      </c>
      <c r="J25" s="26" t="s">
        <v>483</v>
      </c>
      <c r="K25" s="26" t="s">
        <v>389</v>
      </c>
      <c r="L25" s="25">
        <v>42783</v>
      </c>
      <c r="M25" s="25">
        <v>42994</v>
      </c>
    </row>
    <row r="26" spans="1:13" ht="105.75" customHeight="1" x14ac:dyDescent="0.25">
      <c r="A26" s="26" t="s">
        <v>500</v>
      </c>
      <c r="B26" s="26" t="s">
        <v>626</v>
      </c>
      <c r="C26" s="26" t="s">
        <v>387</v>
      </c>
      <c r="D26" s="26" t="s">
        <v>386</v>
      </c>
      <c r="E26" s="26" t="s">
        <v>499</v>
      </c>
      <c r="F26" s="26" t="s">
        <v>408</v>
      </c>
      <c r="G26" s="142" t="s">
        <v>498</v>
      </c>
      <c r="H26" s="143"/>
      <c r="I26" s="26" t="s">
        <v>497</v>
      </c>
      <c r="J26" s="26" t="s">
        <v>496</v>
      </c>
      <c r="K26" s="26" t="s">
        <v>389</v>
      </c>
      <c r="L26" s="25">
        <v>42789</v>
      </c>
      <c r="M26" s="25">
        <v>43000</v>
      </c>
    </row>
    <row r="27" spans="1:13" ht="182.25" customHeight="1" x14ac:dyDescent="0.25">
      <c r="A27" s="26" t="s">
        <v>495</v>
      </c>
      <c r="B27" s="26" t="s">
        <v>627</v>
      </c>
      <c r="C27" s="26" t="s">
        <v>387</v>
      </c>
      <c r="D27" s="26" t="s">
        <v>386</v>
      </c>
      <c r="E27" s="26" t="s">
        <v>494</v>
      </c>
      <c r="F27" s="26" t="s">
        <v>408</v>
      </c>
      <c r="G27" s="142" t="s">
        <v>493</v>
      </c>
      <c r="H27" s="143"/>
      <c r="I27" s="26" t="s">
        <v>492</v>
      </c>
      <c r="J27" s="26" t="s">
        <v>491</v>
      </c>
      <c r="K27" s="26" t="s">
        <v>389</v>
      </c>
      <c r="L27" s="25">
        <v>42782</v>
      </c>
      <c r="M27" s="25">
        <v>42993</v>
      </c>
    </row>
    <row r="28" spans="1:13" ht="134.25" customHeight="1" x14ac:dyDescent="0.25">
      <c r="A28" s="26" t="s">
        <v>490</v>
      </c>
      <c r="B28" s="26" t="s">
        <v>628</v>
      </c>
      <c r="C28" s="26" t="s">
        <v>387</v>
      </c>
      <c r="D28" s="26" t="s">
        <v>386</v>
      </c>
      <c r="E28" s="26" t="s">
        <v>489</v>
      </c>
      <c r="F28" s="26" t="s">
        <v>414</v>
      </c>
      <c r="G28" s="142" t="s">
        <v>488</v>
      </c>
      <c r="H28" s="143"/>
      <c r="I28" s="26" t="s">
        <v>471</v>
      </c>
      <c r="J28" s="26" t="s">
        <v>390</v>
      </c>
      <c r="K28" s="26" t="s">
        <v>389</v>
      </c>
      <c r="L28" s="25">
        <v>42782</v>
      </c>
      <c r="M28" s="25">
        <v>42993</v>
      </c>
    </row>
    <row r="29" spans="1:13" ht="166.5" customHeight="1" x14ac:dyDescent="0.25">
      <c r="A29" s="36" t="s">
        <v>487</v>
      </c>
      <c r="B29" s="26" t="s">
        <v>648</v>
      </c>
      <c r="C29" s="26" t="s">
        <v>387</v>
      </c>
      <c r="D29" s="26" t="s">
        <v>386</v>
      </c>
      <c r="E29" s="26" t="s">
        <v>486</v>
      </c>
      <c r="F29" s="26" t="s">
        <v>414</v>
      </c>
      <c r="G29" s="142" t="s">
        <v>485</v>
      </c>
      <c r="H29" s="143"/>
      <c r="I29" s="26" t="s">
        <v>484</v>
      </c>
      <c r="J29" s="26" t="s">
        <v>483</v>
      </c>
      <c r="K29" s="26" t="s">
        <v>389</v>
      </c>
      <c r="L29" s="25">
        <v>42782</v>
      </c>
      <c r="M29" s="25">
        <v>42993</v>
      </c>
    </row>
    <row r="30" spans="1:13" ht="195.75" customHeight="1" x14ac:dyDescent="0.25">
      <c r="A30" s="36" t="s">
        <v>482</v>
      </c>
      <c r="B30" s="26" t="s">
        <v>647</v>
      </c>
      <c r="C30" s="26" t="s">
        <v>387</v>
      </c>
      <c r="D30" s="26" t="s">
        <v>386</v>
      </c>
      <c r="E30" s="26" t="s">
        <v>126</v>
      </c>
      <c r="F30" s="26" t="s">
        <v>414</v>
      </c>
      <c r="G30" s="142" t="s">
        <v>481</v>
      </c>
      <c r="H30" s="143"/>
      <c r="I30" s="26" t="s">
        <v>471</v>
      </c>
      <c r="J30" s="26" t="s">
        <v>390</v>
      </c>
      <c r="K30" s="26" t="s">
        <v>389</v>
      </c>
      <c r="L30" s="25">
        <v>42783</v>
      </c>
      <c r="M30" s="25">
        <v>42994</v>
      </c>
    </row>
    <row r="31" spans="1:13" ht="231" customHeight="1" x14ac:dyDescent="0.25">
      <c r="A31" s="36" t="s">
        <v>480</v>
      </c>
      <c r="B31" s="26" t="s">
        <v>646</v>
      </c>
      <c r="C31" s="26" t="s">
        <v>387</v>
      </c>
      <c r="D31" s="26" t="s">
        <v>386</v>
      </c>
      <c r="E31" s="26" t="s">
        <v>479</v>
      </c>
      <c r="F31" s="26" t="s">
        <v>408</v>
      </c>
      <c r="G31" s="142" t="s">
        <v>478</v>
      </c>
      <c r="H31" s="143"/>
      <c r="I31" s="26" t="s">
        <v>477</v>
      </c>
      <c r="J31" s="26" t="s">
        <v>476</v>
      </c>
      <c r="K31" s="26" t="s">
        <v>389</v>
      </c>
      <c r="L31" s="25">
        <v>42783</v>
      </c>
      <c r="M31" s="25">
        <v>42994</v>
      </c>
    </row>
    <row r="32" spans="1:13" ht="244.5" customHeight="1" x14ac:dyDescent="0.25">
      <c r="A32" s="26" t="s">
        <v>475</v>
      </c>
      <c r="B32" s="26" t="s">
        <v>629</v>
      </c>
      <c r="C32" s="26" t="s">
        <v>387</v>
      </c>
      <c r="D32" s="26" t="s">
        <v>386</v>
      </c>
      <c r="E32" s="26" t="s">
        <v>474</v>
      </c>
      <c r="F32" s="26" t="s">
        <v>473</v>
      </c>
      <c r="G32" s="142" t="s">
        <v>472</v>
      </c>
      <c r="H32" s="143"/>
      <c r="I32" s="26" t="s">
        <v>471</v>
      </c>
      <c r="J32" s="26" t="s">
        <v>390</v>
      </c>
      <c r="K32" s="26" t="s">
        <v>389</v>
      </c>
      <c r="L32" s="25">
        <v>42783</v>
      </c>
      <c r="M32" s="25">
        <v>42994</v>
      </c>
    </row>
    <row r="33" spans="1:14" ht="94.5" customHeight="1" x14ac:dyDescent="0.25">
      <c r="A33" s="26" t="s">
        <v>470</v>
      </c>
      <c r="B33" s="26" t="s">
        <v>630</v>
      </c>
      <c r="C33" s="26" t="s">
        <v>387</v>
      </c>
      <c r="D33" s="26" t="s">
        <v>386</v>
      </c>
      <c r="E33" s="26" t="s">
        <v>138</v>
      </c>
      <c r="F33" s="26" t="s">
        <v>469</v>
      </c>
      <c r="G33" s="144" t="s">
        <v>468</v>
      </c>
      <c r="H33" s="145"/>
      <c r="I33" s="26" t="s">
        <v>467</v>
      </c>
      <c r="J33" s="26" t="s">
        <v>466</v>
      </c>
      <c r="K33" s="26" t="s">
        <v>389</v>
      </c>
      <c r="L33" s="25">
        <v>42789</v>
      </c>
      <c r="M33" s="25">
        <v>43000</v>
      </c>
    </row>
    <row r="34" spans="1:14" ht="64.5" customHeight="1" x14ac:dyDescent="0.25">
      <c r="A34" s="26" t="s">
        <v>465</v>
      </c>
      <c r="B34" s="26" t="s">
        <v>631</v>
      </c>
      <c r="C34" s="26" t="s">
        <v>387</v>
      </c>
      <c r="D34" s="26" t="s">
        <v>386</v>
      </c>
      <c r="E34" s="26" t="s">
        <v>464</v>
      </c>
      <c r="F34" s="26" t="s">
        <v>408</v>
      </c>
      <c r="G34" s="142" t="s">
        <v>463</v>
      </c>
      <c r="H34" s="143"/>
      <c r="I34" s="26" t="s">
        <v>462</v>
      </c>
      <c r="J34" s="26" t="s">
        <v>461</v>
      </c>
      <c r="K34" s="26" t="s">
        <v>460</v>
      </c>
      <c r="L34" s="25">
        <v>42788</v>
      </c>
      <c r="M34" s="25">
        <v>43029</v>
      </c>
    </row>
    <row r="35" spans="1:14" ht="153" customHeight="1" x14ac:dyDescent="0.25">
      <c r="A35" s="26" t="s">
        <v>459</v>
      </c>
      <c r="B35" s="26" t="s">
        <v>632</v>
      </c>
      <c r="C35" s="26" t="s">
        <v>387</v>
      </c>
      <c r="D35" s="26" t="s">
        <v>386</v>
      </c>
      <c r="E35" s="26" t="s">
        <v>458</v>
      </c>
      <c r="F35" s="26" t="s">
        <v>408</v>
      </c>
      <c r="G35" s="142" t="s">
        <v>457</v>
      </c>
      <c r="H35" s="143"/>
      <c r="I35" s="26" t="s">
        <v>406</v>
      </c>
      <c r="J35" s="26" t="s">
        <v>405</v>
      </c>
      <c r="K35" s="26" t="s">
        <v>389</v>
      </c>
      <c r="L35" s="25">
        <v>42787</v>
      </c>
      <c r="M35" s="25">
        <v>42998</v>
      </c>
    </row>
    <row r="36" spans="1:14" ht="138" customHeight="1" x14ac:dyDescent="0.25">
      <c r="A36" s="26" t="s">
        <v>456</v>
      </c>
      <c r="B36" s="26" t="s">
        <v>633</v>
      </c>
      <c r="C36" s="26" t="s">
        <v>387</v>
      </c>
      <c r="D36" s="26" t="s">
        <v>386</v>
      </c>
      <c r="E36" s="26" t="s">
        <v>146</v>
      </c>
      <c r="F36" s="26" t="s">
        <v>408</v>
      </c>
      <c r="G36" s="144" t="s">
        <v>455</v>
      </c>
      <c r="H36" s="145"/>
      <c r="I36" s="26" t="s">
        <v>454</v>
      </c>
      <c r="J36" s="26" t="s">
        <v>453</v>
      </c>
      <c r="K36" s="26" t="s">
        <v>430</v>
      </c>
      <c r="L36" s="25">
        <v>42787</v>
      </c>
      <c r="M36" s="25">
        <v>42906</v>
      </c>
    </row>
    <row r="37" spans="1:14" ht="150" customHeight="1" x14ac:dyDescent="0.25">
      <c r="A37" s="26" t="s">
        <v>452</v>
      </c>
      <c r="B37" s="26" t="s">
        <v>634</v>
      </c>
      <c r="C37" s="26" t="s">
        <v>387</v>
      </c>
      <c r="D37" s="26" t="s">
        <v>386</v>
      </c>
      <c r="E37" s="26" t="s">
        <v>451</v>
      </c>
      <c r="F37" s="26" t="s">
        <v>450</v>
      </c>
      <c r="G37" s="142" t="s">
        <v>449</v>
      </c>
      <c r="H37" s="143"/>
      <c r="I37" s="26" t="s">
        <v>448</v>
      </c>
      <c r="J37" s="26" t="s">
        <v>447</v>
      </c>
      <c r="K37" s="26" t="s">
        <v>446</v>
      </c>
      <c r="L37" s="25">
        <v>42787</v>
      </c>
      <c r="M37" s="25">
        <v>43100</v>
      </c>
    </row>
    <row r="38" spans="1:14" ht="296.25" customHeight="1" x14ac:dyDescent="0.25">
      <c r="A38" s="26" t="s">
        <v>445</v>
      </c>
      <c r="B38" s="26" t="s">
        <v>635</v>
      </c>
      <c r="C38" s="26" t="s">
        <v>387</v>
      </c>
      <c r="D38" s="26" t="s">
        <v>386</v>
      </c>
      <c r="E38" s="26" t="s">
        <v>147</v>
      </c>
      <c r="F38" s="26" t="s">
        <v>408</v>
      </c>
      <c r="G38" s="146" t="s">
        <v>444</v>
      </c>
      <c r="H38" s="147"/>
      <c r="I38" s="26" t="s">
        <v>443</v>
      </c>
      <c r="J38" s="26" t="s">
        <v>442</v>
      </c>
      <c r="K38" s="26" t="s">
        <v>389</v>
      </c>
      <c r="L38" s="25">
        <v>42789</v>
      </c>
      <c r="M38" s="25">
        <v>43000</v>
      </c>
    </row>
    <row r="39" spans="1:14" ht="123.75" customHeight="1" x14ac:dyDescent="0.25">
      <c r="A39" s="26" t="s">
        <v>441</v>
      </c>
      <c r="B39" s="26" t="s">
        <v>636</v>
      </c>
      <c r="C39" s="26" t="s">
        <v>387</v>
      </c>
      <c r="D39" s="26" t="s">
        <v>386</v>
      </c>
      <c r="E39" s="26" t="s">
        <v>440</v>
      </c>
      <c r="F39" s="26" t="s">
        <v>408</v>
      </c>
      <c r="G39" s="142" t="s">
        <v>439</v>
      </c>
      <c r="H39" s="143"/>
      <c r="I39" s="26" t="s">
        <v>438</v>
      </c>
      <c r="J39" s="26" t="s">
        <v>437</v>
      </c>
      <c r="K39" s="26" t="s">
        <v>389</v>
      </c>
      <c r="L39" s="25">
        <v>42788</v>
      </c>
      <c r="M39" s="25">
        <v>42999</v>
      </c>
    </row>
    <row r="40" spans="1:14" ht="167.25" customHeight="1" x14ac:dyDescent="0.25">
      <c r="A40" s="26" t="s">
        <v>436</v>
      </c>
      <c r="B40" s="26" t="s">
        <v>637</v>
      </c>
      <c r="C40" s="26" t="s">
        <v>387</v>
      </c>
      <c r="D40" s="26" t="s">
        <v>386</v>
      </c>
      <c r="E40" s="26" t="s">
        <v>435</v>
      </c>
      <c r="F40" s="26" t="s">
        <v>434</v>
      </c>
      <c r="G40" s="142" t="s">
        <v>433</v>
      </c>
      <c r="H40" s="143"/>
      <c r="I40" s="26" t="s">
        <v>432</v>
      </c>
      <c r="J40" s="26" t="s">
        <v>431</v>
      </c>
      <c r="K40" s="26" t="s">
        <v>430</v>
      </c>
      <c r="L40" s="25">
        <v>42790</v>
      </c>
      <c r="M40" s="25">
        <v>42909</v>
      </c>
    </row>
    <row r="41" spans="1:14" ht="126.75" customHeight="1" x14ac:dyDescent="0.25">
      <c r="A41" s="26" t="s">
        <v>429</v>
      </c>
      <c r="B41" s="26" t="s">
        <v>638</v>
      </c>
      <c r="C41" s="26" t="s">
        <v>387</v>
      </c>
      <c r="D41" s="26" t="s">
        <v>386</v>
      </c>
      <c r="E41" s="26" t="s">
        <v>428</v>
      </c>
      <c r="F41" s="26" t="s">
        <v>397</v>
      </c>
      <c r="G41" s="142" t="s">
        <v>427</v>
      </c>
      <c r="H41" s="143"/>
      <c r="I41" s="26" t="s">
        <v>426</v>
      </c>
      <c r="J41" s="26" t="s">
        <v>425</v>
      </c>
      <c r="K41" s="26" t="s">
        <v>389</v>
      </c>
      <c r="L41" s="25">
        <v>42793</v>
      </c>
      <c r="M41" s="25">
        <v>43004</v>
      </c>
    </row>
    <row r="42" spans="1:14" ht="282" customHeight="1" x14ac:dyDescent="0.25">
      <c r="A42" s="26" t="s">
        <v>424</v>
      </c>
      <c r="B42" s="26" t="s">
        <v>639</v>
      </c>
      <c r="C42" s="26" t="s">
        <v>387</v>
      </c>
      <c r="D42" s="26" t="s">
        <v>386</v>
      </c>
      <c r="E42" s="26" t="s">
        <v>423</v>
      </c>
      <c r="F42" s="26" t="s">
        <v>408</v>
      </c>
      <c r="G42" s="142" t="s">
        <v>422</v>
      </c>
      <c r="H42" s="143"/>
      <c r="I42" s="26" t="s">
        <v>412</v>
      </c>
      <c r="J42" s="26" t="s">
        <v>421</v>
      </c>
      <c r="K42" s="26" t="s">
        <v>389</v>
      </c>
      <c r="L42" s="25">
        <v>42794</v>
      </c>
      <c r="M42" s="25">
        <v>43005</v>
      </c>
      <c r="N42" s="30"/>
    </row>
    <row r="43" spans="1:14" ht="180" customHeight="1" x14ac:dyDescent="0.25">
      <c r="A43" s="36" t="s">
        <v>420</v>
      </c>
      <c r="B43" s="26" t="s">
        <v>645</v>
      </c>
      <c r="C43" s="26" t="s">
        <v>387</v>
      </c>
      <c r="D43" s="26" t="s">
        <v>386</v>
      </c>
      <c r="E43" s="26" t="s">
        <v>308</v>
      </c>
      <c r="F43" s="26" t="s">
        <v>397</v>
      </c>
      <c r="G43" s="144" t="s">
        <v>419</v>
      </c>
      <c r="H43" s="145"/>
      <c r="I43" s="26" t="s">
        <v>418</v>
      </c>
      <c r="J43" s="26" t="s">
        <v>417</v>
      </c>
      <c r="K43" s="26" t="s">
        <v>389</v>
      </c>
      <c r="L43" s="25">
        <v>42800</v>
      </c>
      <c r="M43" s="25">
        <v>42983</v>
      </c>
    </row>
    <row r="44" spans="1:14" ht="170.25" customHeight="1" x14ac:dyDescent="0.25">
      <c r="A44" s="26" t="s">
        <v>416</v>
      </c>
      <c r="B44" s="26" t="s">
        <v>640</v>
      </c>
      <c r="C44" s="26" t="s">
        <v>387</v>
      </c>
      <c r="D44" s="26" t="s">
        <v>386</v>
      </c>
      <c r="E44" s="26" t="s">
        <v>415</v>
      </c>
      <c r="F44" s="26" t="s">
        <v>414</v>
      </c>
      <c r="G44" s="144" t="s">
        <v>413</v>
      </c>
      <c r="H44" s="145"/>
      <c r="I44" s="26" t="s">
        <v>412</v>
      </c>
      <c r="J44" s="26" t="s">
        <v>382</v>
      </c>
      <c r="K44" s="26" t="s">
        <v>411</v>
      </c>
      <c r="L44" s="25">
        <v>42797</v>
      </c>
      <c r="M44" s="25">
        <v>42949</v>
      </c>
    </row>
    <row r="45" spans="1:14" ht="120" customHeight="1" x14ac:dyDescent="0.25">
      <c r="A45" s="26" t="s">
        <v>410</v>
      </c>
      <c r="B45" s="26" t="s">
        <v>641</v>
      </c>
      <c r="C45" s="26" t="s">
        <v>387</v>
      </c>
      <c r="D45" s="26" t="s">
        <v>386</v>
      </c>
      <c r="E45" s="29" t="s">
        <v>409</v>
      </c>
      <c r="F45" s="26" t="s">
        <v>408</v>
      </c>
      <c r="G45" s="144" t="s">
        <v>407</v>
      </c>
      <c r="H45" s="145"/>
      <c r="I45" s="26" t="s">
        <v>406</v>
      </c>
      <c r="J45" s="26" t="s">
        <v>405</v>
      </c>
      <c r="K45" s="26" t="s">
        <v>389</v>
      </c>
      <c r="L45" s="25">
        <v>42801</v>
      </c>
      <c r="M45" s="25">
        <v>43014</v>
      </c>
    </row>
    <row r="46" spans="1:14" ht="144.75" customHeight="1" x14ac:dyDescent="0.25">
      <c r="A46" s="26" t="s">
        <v>404</v>
      </c>
      <c r="B46" s="26" t="s">
        <v>642</v>
      </c>
      <c r="C46" s="26" t="s">
        <v>387</v>
      </c>
      <c r="D46" s="26" t="s">
        <v>386</v>
      </c>
      <c r="E46" s="26" t="s">
        <v>403</v>
      </c>
      <c r="F46" s="26" t="s">
        <v>402</v>
      </c>
      <c r="G46" s="144" t="s">
        <v>401</v>
      </c>
      <c r="H46" s="145"/>
      <c r="I46" s="26" t="s">
        <v>400</v>
      </c>
      <c r="J46" s="26" t="s">
        <v>382</v>
      </c>
      <c r="K46" s="26" t="s">
        <v>389</v>
      </c>
      <c r="L46" s="25">
        <v>42803</v>
      </c>
      <c r="M46" s="25">
        <v>42802</v>
      </c>
    </row>
    <row r="47" spans="1:14" ht="228.75" customHeight="1" x14ac:dyDescent="0.25">
      <c r="A47" s="26" t="s">
        <v>399</v>
      </c>
      <c r="B47" s="26" t="s">
        <v>643</v>
      </c>
      <c r="C47" s="26" t="s">
        <v>387</v>
      </c>
      <c r="D47" s="26" t="s">
        <v>386</v>
      </c>
      <c r="E47" s="26" t="s">
        <v>398</v>
      </c>
      <c r="F47" s="26" t="s">
        <v>397</v>
      </c>
      <c r="G47" s="144" t="s">
        <v>396</v>
      </c>
      <c r="H47" s="145"/>
      <c r="I47" s="26" t="s">
        <v>395</v>
      </c>
      <c r="J47" s="26" t="s">
        <v>382</v>
      </c>
      <c r="K47" s="26" t="s">
        <v>381</v>
      </c>
      <c r="L47" s="25">
        <v>42801</v>
      </c>
      <c r="M47" s="25">
        <v>42984</v>
      </c>
    </row>
    <row r="48" spans="1:14" ht="156" customHeight="1" x14ac:dyDescent="0.25">
      <c r="A48" s="36" t="s">
        <v>394</v>
      </c>
      <c r="B48" s="26"/>
      <c r="C48" s="26" t="s">
        <v>387</v>
      </c>
      <c r="D48" s="26" t="s">
        <v>386</v>
      </c>
      <c r="E48" s="26" t="s">
        <v>393</v>
      </c>
      <c r="F48" s="26" t="s">
        <v>392</v>
      </c>
      <c r="G48" s="144" t="s">
        <v>391</v>
      </c>
      <c r="H48" s="145"/>
      <c r="I48" s="28">
        <v>31500000</v>
      </c>
      <c r="J48" s="26" t="s">
        <v>390</v>
      </c>
      <c r="K48" s="26" t="s">
        <v>389</v>
      </c>
      <c r="L48" s="25">
        <v>42804</v>
      </c>
      <c r="M48" s="25">
        <v>43017</v>
      </c>
    </row>
    <row r="49" spans="1:13" ht="143.25" customHeight="1" x14ac:dyDescent="0.25">
      <c r="A49" s="26" t="s">
        <v>388</v>
      </c>
      <c r="B49" s="26" t="s">
        <v>644</v>
      </c>
      <c r="C49" s="26" t="s">
        <v>387</v>
      </c>
      <c r="D49" s="26" t="s">
        <v>386</v>
      </c>
      <c r="E49" s="26" t="s">
        <v>385</v>
      </c>
      <c r="F49" s="26" t="s">
        <v>384</v>
      </c>
      <c r="G49" s="142" t="s">
        <v>383</v>
      </c>
      <c r="H49" s="143"/>
      <c r="I49" s="27">
        <v>25200000</v>
      </c>
      <c r="J49" s="26" t="s">
        <v>382</v>
      </c>
      <c r="K49" s="26" t="s">
        <v>381</v>
      </c>
      <c r="L49" s="25">
        <v>42803</v>
      </c>
      <c r="M49" s="25">
        <v>42986</v>
      </c>
    </row>
    <row r="50" spans="1:13" ht="171" customHeight="1" x14ac:dyDescent="0.25">
      <c r="A50" s="24" t="s">
        <v>654</v>
      </c>
      <c r="B50"/>
      <c r="C50" s="24" t="s">
        <v>655</v>
      </c>
      <c r="D50" s="29" t="s">
        <v>386</v>
      </c>
      <c r="E50" s="24" t="s">
        <v>656</v>
      </c>
      <c r="F50" s="29" t="s">
        <v>658</v>
      </c>
      <c r="G50" s="149" t="s">
        <v>657</v>
      </c>
      <c r="H50" s="150"/>
      <c r="I50" s="29" t="s">
        <v>676</v>
      </c>
      <c r="J50" s="29" t="s">
        <v>675</v>
      </c>
      <c r="K50" s="29" t="s">
        <v>591</v>
      </c>
      <c r="L50" s="151">
        <v>42836</v>
      </c>
      <c r="M50" s="151">
        <v>43169</v>
      </c>
    </row>
    <row r="51" spans="1:13" ht="170.25" customHeight="1" x14ac:dyDescent="0.25">
      <c r="A51" s="26" t="s">
        <v>659</v>
      </c>
      <c r="B51" s="26"/>
      <c r="C51" s="26" t="s">
        <v>387</v>
      </c>
      <c r="D51" s="26" t="s">
        <v>386</v>
      </c>
      <c r="E51" s="26" t="s">
        <v>660</v>
      </c>
      <c r="F51" s="26" t="s">
        <v>551</v>
      </c>
      <c r="G51" s="152" t="s">
        <v>661</v>
      </c>
      <c r="H51" s="152"/>
      <c r="I51" s="26" t="s">
        <v>662</v>
      </c>
      <c r="J51" s="26" t="s">
        <v>390</v>
      </c>
      <c r="K51" s="26" t="s">
        <v>411</v>
      </c>
      <c r="L51" s="25">
        <v>42843</v>
      </c>
      <c r="M51" s="25">
        <v>42995</v>
      </c>
    </row>
    <row r="52" spans="1:13" ht="219" customHeight="1" x14ac:dyDescent="0.25">
      <c r="A52" s="26" t="s">
        <v>663</v>
      </c>
      <c r="B52" s="26"/>
      <c r="C52" s="26" t="s">
        <v>387</v>
      </c>
      <c r="D52" s="26" t="s">
        <v>386</v>
      </c>
      <c r="E52" s="153" t="s">
        <v>664</v>
      </c>
      <c r="F52" s="153" t="s">
        <v>397</v>
      </c>
      <c r="G52" s="154" t="s">
        <v>665</v>
      </c>
      <c r="H52" s="154"/>
      <c r="I52" s="153" t="s">
        <v>666</v>
      </c>
      <c r="J52" s="153" t="s">
        <v>390</v>
      </c>
      <c r="K52" s="153" t="s">
        <v>667</v>
      </c>
      <c r="L52" s="25">
        <v>42842</v>
      </c>
      <c r="M52" s="25">
        <v>43104</v>
      </c>
    </row>
    <row r="53" spans="1:13" ht="315" customHeight="1" x14ac:dyDescent="0.25">
      <c r="A53" s="26" t="s">
        <v>668</v>
      </c>
      <c r="B53" s="26"/>
      <c r="C53" s="32" t="s">
        <v>669</v>
      </c>
      <c r="D53" s="26" t="s">
        <v>386</v>
      </c>
      <c r="E53" s="153" t="s">
        <v>670</v>
      </c>
      <c r="F53" s="153" t="s">
        <v>671</v>
      </c>
      <c r="G53" s="152" t="s">
        <v>672</v>
      </c>
      <c r="H53" s="152"/>
      <c r="I53" s="26" t="s">
        <v>673</v>
      </c>
      <c r="J53" s="26" t="s">
        <v>675</v>
      </c>
      <c r="K53" s="26" t="s">
        <v>674</v>
      </c>
      <c r="L53" s="25">
        <v>42857</v>
      </c>
      <c r="M53" s="25">
        <v>42797</v>
      </c>
    </row>
    <row r="54" spans="1:13" x14ac:dyDescent="0.25">
      <c r="I54"/>
      <c r="J54"/>
      <c r="L54"/>
      <c r="M54"/>
    </row>
    <row r="55" spans="1:13" ht="15" customHeight="1" x14ac:dyDescent="0.25">
      <c r="I55"/>
      <c r="J55"/>
      <c r="L55"/>
      <c r="M55"/>
    </row>
    <row r="56" spans="1:13" x14ac:dyDescent="0.25">
      <c r="I56"/>
      <c r="J56"/>
      <c r="L56"/>
      <c r="M56"/>
    </row>
    <row r="57" spans="1:13" x14ac:dyDescent="0.25">
      <c r="I57"/>
      <c r="J57"/>
      <c r="L57"/>
      <c r="M57"/>
    </row>
    <row r="58" spans="1:13" x14ac:dyDescent="0.25">
      <c r="I58"/>
      <c r="J58"/>
      <c r="L58"/>
      <c r="M58"/>
    </row>
    <row r="59" spans="1:13" x14ac:dyDescent="0.25">
      <c r="I59"/>
      <c r="J59"/>
      <c r="L59"/>
      <c r="M59"/>
    </row>
    <row r="60" spans="1:13" x14ac:dyDescent="0.25">
      <c r="I60"/>
      <c r="J60"/>
      <c r="L60"/>
      <c r="M60"/>
    </row>
    <row r="61" spans="1:13" x14ac:dyDescent="0.25">
      <c r="I61"/>
      <c r="J61"/>
      <c r="L61"/>
      <c r="M61"/>
    </row>
    <row r="62" spans="1:13" x14ac:dyDescent="0.25">
      <c r="I62"/>
      <c r="J62"/>
      <c r="L62"/>
      <c r="M62"/>
    </row>
    <row r="63" spans="1:13" x14ac:dyDescent="0.25">
      <c r="I63"/>
      <c r="J63"/>
      <c r="L63"/>
      <c r="M63"/>
    </row>
    <row r="64" spans="1:13" x14ac:dyDescent="0.25">
      <c r="I64"/>
      <c r="J64"/>
      <c r="L64"/>
      <c r="M64"/>
    </row>
    <row r="65" spans="9:13" x14ac:dyDescent="0.25">
      <c r="I65"/>
      <c r="J65"/>
      <c r="L65"/>
      <c r="M65"/>
    </row>
    <row r="66" spans="9:13" x14ac:dyDescent="0.25">
      <c r="I66"/>
      <c r="J66"/>
      <c r="L66"/>
      <c r="M66"/>
    </row>
    <row r="67" spans="9:13" x14ac:dyDescent="0.25">
      <c r="I67"/>
      <c r="J67"/>
      <c r="L67"/>
      <c r="M67"/>
    </row>
    <row r="68" spans="9:13" x14ac:dyDescent="0.25">
      <c r="I68"/>
      <c r="J68"/>
      <c r="L68"/>
      <c r="M68"/>
    </row>
    <row r="69" spans="9:13" x14ac:dyDescent="0.25">
      <c r="I69"/>
      <c r="J69"/>
      <c r="L69"/>
      <c r="M69"/>
    </row>
  </sheetData>
  <mergeCells count="53">
    <mergeCell ref="G50:H50"/>
    <mergeCell ref="G51:H51"/>
    <mergeCell ref="G52:H52"/>
    <mergeCell ref="G53:H53"/>
    <mergeCell ref="G6:H6"/>
    <mergeCell ref="G7:H7"/>
    <mergeCell ref="G8:H8"/>
    <mergeCell ref="G9:H9"/>
    <mergeCell ref="G10:H10"/>
    <mergeCell ref="G16:H16"/>
    <mergeCell ref="G11:H11"/>
    <mergeCell ref="G12:H12"/>
    <mergeCell ref="G13:H13"/>
    <mergeCell ref="G14:H14"/>
    <mergeCell ref="G15:H15"/>
    <mergeCell ref="G1:H1"/>
    <mergeCell ref="G2:H2"/>
    <mergeCell ref="G3:H3"/>
    <mergeCell ref="G4:H4"/>
    <mergeCell ref="G5:H5"/>
    <mergeCell ref="G17:H17"/>
    <mergeCell ref="G18:H18"/>
    <mergeCell ref="G19:H19"/>
    <mergeCell ref="G20:H20"/>
    <mergeCell ref="G26:H26"/>
    <mergeCell ref="G21:H21"/>
    <mergeCell ref="G22:H22"/>
    <mergeCell ref="G23:H23"/>
    <mergeCell ref="G24:H24"/>
    <mergeCell ref="G38:H38"/>
    <mergeCell ref="G25:H25"/>
    <mergeCell ref="G28:H28"/>
    <mergeCell ref="G29:H29"/>
    <mergeCell ref="G30:H30"/>
    <mergeCell ref="G31:H31"/>
    <mergeCell ref="G32:H32"/>
    <mergeCell ref="G27:H27"/>
    <mergeCell ref="G33:H33"/>
    <mergeCell ref="G34:H34"/>
    <mergeCell ref="G35:H35"/>
    <mergeCell ref="G36:H36"/>
    <mergeCell ref="G37:H37"/>
    <mergeCell ref="G49:H49"/>
    <mergeCell ref="G43:H43"/>
    <mergeCell ref="G44:H44"/>
    <mergeCell ref="G45:H45"/>
    <mergeCell ref="G46:H46"/>
    <mergeCell ref="G47:H47"/>
    <mergeCell ref="G39:H39"/>
    <mergeCell ref="G40:H40"/>
    <mergeCell ref="G41:H41"/>
    <mergeCell ref="G42:H42"/>
    <mergeCell ref="G48:H48"/>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VIGENCIA 2016</vt:lpstr>
      <vt:lpstr>VIGENCIA 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con1cad</dc:creator>
  <cp:lastModifiedBy>Lina Marcela Florez Cardenas</cp:lastModifiedBy>
  <cp:lastPrinted>2015-01-30T20:16:12Z</cp:lastPrinted>
  <dcterms:created xsi:type="dcterms:W3CDTF">2014-12-05T16:19:59Z</dcterms:created>
  <dcterms:modified xsi:type="dcterms:W3CDTF">2017-05-24T14:28:06Z</dcterms:modified>
</cp:coreProperties>
</file>