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3930" yWindow="3045" windowWidth="15375" windowHeight="7875"/>
  </bookViews>
  <sheets>
    <sheet name="13 TEUSAQUILLO" sheetId="12" r:id="rId1"/>
  </sheets>
  <externalReferences>
    <externalReference r:id="rId2"/>
    <externalReference r:id="rId3"/>
  </externalReferences>
  <definedNames>
    <definedName name="INDICADOR">[1]Hoja2!$F$2:$F$4</definedName>
    <definedName name="META2">[2]Hoja2!$C$3:$C$5</definedName>
    <definedName name="PROGRAMACION">[1]Hoja2!$D$2:$D$5</definedName>
  </definedNames>
  <calcPr calcId="18102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9" i="12"/>
  <c r="E32"/>
  <c r="AR14"/>
  <c r="AR32" s="1"/>
  <c r="AR15"/>
  <c r="AR16"/>
  <c r="AR17"/>
  <c r="AR18"/>
  <c r="AR19"/>
  <c r="AR20"/>
  <c r="AR21"/>
  <c r="AR22"/>
  <c r="AR23"/>
  <c r="AR24"/>
  <c r="AR25"/>
  <c r="AR26"/>
  <c r="AR27"/>
  <c r="AR28"/>
  <c r="AR29"/>
  <c r="AR30"/>
  <c r="AR31"/>
  <c r="AR33"/>
  <c r="AR34"/>
  <c r="AR35"/>
  <c r="AR36"/>
  <c r="AR37"/>
  <c r="AR38"/>
  <c r="AR39"/>
  <c r="AQ39"/>
  <c r="AL39"/>
  <c r="AG39"/>
  <c r="AC39"/>
  <c r="AA38"/>
  <c r="AQ38" s="1"/>
  <c r="AF38"/>
  <c r="AK38"/>
  <c r="AP38"/>
  <c r="V37"/>
  <c r="AA37"/>
  <c r="AF37"/>
  <c r="AK37"/>
  <c r="AP37"/>
  <c r="V36"/>
  <c r="AA36"/>
  <c r="AF36"/>
  <c r="AK36"/>
  <c r="AP36"/>
  <c r="V35"/>
  <c r="AA35"/>
  <c r="AF35"/>
  <c r="AK35"/>
  <c r="AP35"/>
  <c r="V34"/>
  <c r="AA34"/>
  <c r="AF34"/>
  <c r="AK34"/>
  <c r="AP34"/>
  <c r="V33"/>
  <c r="AA33"/>
  <c r="AF33"/>
  <c r="AK33"/>
  <c r="AP33"/>
  <c r="AA14"/>
  <c r="AQ14" s="1"/>
  <c r="AQ32" s="1"/>
  <c r="AF14"/>
  <c r="AK14"/>
  <c r="AA15"/>
  <c r="AQ15" s="1"/>
  <c r="AF15"/>
  <c r="AK15"/>
  <c r="AA16"/>
  <c r="AQ16" s="1"/>
  <c r="AF16"/>
  <c r="AK16"/>
  <c r="AA17"/>
  <c r="AF17"/>
  <c r="AK17"/>
  <c r="AA18"/>
  <c r="AF18"/>
  <c r="AK18"/>
  <c r="AA19"/>
  <c r="AQ19" s="1"/>
  <c r="AF19"/>
  <c r="AK19"/>
  <c r="AA20"/>
  <c r="AQ20" s="1"/>
  <c r="AF20"/>
  <c r="AK20"/>
  <c r="AA21"/>
  <c r="AF21"/>
  <c r="AK21"/>
  <c r="AA22"/>
  <c r="AF22"/>
  <c r="AK22"/>
  <c r="AA23"/>
  <c r="AF23"/>
  <c r="AK23"/>
  <c r="V24"/>
  <c r="X24" s="1"/>
  <c r="AA24"/>
  <c r="AF24"/>
  <c r="AK24"/>
  <c r="V25"/>
  <c r="AA25"/>
  <c r="AF25"/>
  <c r="AK25"/>
  <c r="V26"/>
  <c r="X26" s="1"/>
  <c r="X39" s="1"/>
  <c r="AA26"/>
  <c r="AF26"/>
  <c r="AK26"/>
  <c r="V27"/>
  <c r="AA27"/>
  <c r="AF27"/>
  <c r="AK27"/>
  <c r="AF28"/>
  <c r="AK28"/>
  <c r="V29"/>
  <c r="AA29"/>
  <c r="AF29"/>
  <c r="AK29"/>
  <c r="V30"/>
  <c r="X30" s="1"/>
  <c r="AA30"/>
  <c r="AF30"/>
  <c r="AK30"/>
  <c r="V31"/>
  <c r="AA31"/>
  <c r="AF31"/>
  <c r="AK31"/>
  <c r="AP32"/>
  <c r="AK32"/>
  <c r="AF32"/>
  <c r="AA32"/>
  <c r="V32"/>
  <c r="AP31"/>
  <c r="U31"/>
  <c r="P31"/>
  <c r="AP30"/>
  <c r="U30"/>
  <c r="P30"/>
  <c r="AP29"/>
  <c r="U29"/>
  <c r="AP28"/>
  <c r="U28"/>
  <c r="AP27"/>
  <c r="U27"/>
  <c r="P27"/>
  <c r="AP26"/>
  <c r="U26"/>
  <c r="P26"/>
  <c r="AP25"/>
  <c r="P25"/>
  <c r="AP24"/>
  <c r="U24"/>
  <c r="AP23"/>
  <c r="U23"/>
  <c r="AP22"/>
  <c r="U22"/>
  <c r="AP21"/>
  <c r="U21"/>
  <c r="AP20"/>
  <c r="U20"/>
  <c r="AP19"/>
  <c r="U19"/>
  <c r="AP18"/>
  <c r="U18"/>
  <c r="AP17"/>
  <c r="U17"/>
  <c r="AP16"/>
  <c r="U16"/>
  <c r="AP15"/>
  <c r="U15"/>
  <c r="P15"/>
  <c r="AP14"/>
  <c r="U14"/>
  <c r="P14"/>
  <c r="AQ21" l="1"/>
  <c r="AQ17"/>
  <c r="AQ29"/>
  <c r="AQ18"/>
  <c r="AQ36"/>
  <c r="AQ31"/>
  <c r="AQ30"/>
  <c r="AQ28"/>
  <c r="AQ27"/>
  <c r="AQ26"/>
  <c r="AQ24"/>
  <c r="AQ22"/>
  <c r="AQ33"/>
  <c r="AQ34"/>
  <c r="AQ35"/>
  <c r="AQ37"/>
  <c r="E40"/>
  <c r="AQ23"/>
  <c r="AQ25"/>
</calcChain>
</file>

<file path=xl/sharedStrings.xml><?xml version="1.0" encoding="utf-8"?>
<sst xmlns="http://schemas.openxmlformats.org/spreadsheetml/2006/main" count="479" uniqueCount="227">
  <si>
    <t>ALCALDÍA LOCAL DE TEUSAQUILLO</t>
  </si>
  <si>
    <t>SECRETARIA DISTRITAL DE GOBIERNO</t>
  </si>
  <si>
    <t>VIGENCIA DE LA PLANEACIÓN 2020</t>
  </si>
  <si>
    <t>CONTROL DE CAMBIOS</t>
  </si>
  <si>
    <t>PROCESOS ASOCIADOS</t>
  </si>
  <si>
    <t>Gestión Pública Territorial Local
Gestión Corporativa Institucional
Servicio de Atención a la Ciudadanía Alcaldías Locales
Inspección Vigilancia y Control</t>
  </si>
  <si>
    <t>VERSIÓN</t>
  </si>
  <si>
    <t>FECHA</t>
  </si>
  <si>
    <t>DESCRIPCIÓN DE LA MODIFICACIÓN</t>
  </si>
  <si>
    <t>31 de enero de 2020</t>
  </si>
  <si>
    <t>Primera versión del plan de gestión de la alcaldía local para la vigencia 2020</t>
  </si>
  <si>
    <t>12 de febrero de 2020</t>
  </si>
  <si>
    <t>Se separan las metas realcionadas con operativos del proceso de IVC y se realizan ajustes de redacción en los indicadores, se actualizan las metas transversales y se complementan las líneas base.</t>
  </si>
  <si>
    <t>23 de abril de 2020</t>
  </si>
  <si>
    <t>PLAN ESTRATEGICO INSTITUCIONAL</t>
  </si>
  <si>
    <t>PROCESO</t>
  </si>
  <si>
    <t>PROGRAMADO EN LA VIGENCIA</t>
  </si>
  <si>
    <t>INDICADOR</t>
  </si>
  <si>
    <t>REPORTA CB0404</t>
  </si>
  <si>
    <t>SEGUIMIENTO PLAN GESTION DEL PROCESO</t>
  </si>
  <si>
    <t xml:space="preserve">EVALUACIÓN I TRIMESTRE </t>
  </si>
  <si>
    <t xml:space="preserve">EVALUACIÓN II TRIMESTRE </t>
  </si>
  <si>
    <t xml:space="preserve">EVALUACIÓN III TRIMESTRE </t>
  </si>
  <si>
    <t xml:space="preserve">EVALUACIÓN IV TRIMESTRE </t>
  </si>
  <si>
    <t>EVALUACIÓN FINAL PLAN DE GESTION</t>
  </si>
  <si>
    <t>N° OE</t>
  </si>
  <si>
    <t>OBJETIVO ESTRATÉGICO</t>
  </si>
  <si>
    <t>META PLAN DE GESTION VIGENCIA</t>
  </si>
  <si>
    <t>PONDERACION DE LA META</t>
  </si>
  <si>
    <t>TIPO DE META</t>
  </si>
  <si>
    <t>NOMBRE DEL INDICADOR</t>
  </si>
  <si>
    <t>FORMULA DEL INDICADOR</t>
  </si>
  <si>
    <t>LINEA BASE</t>
  </si>
  <si>
    <t>TIPO DE PROGRAMACION</t>
  </si>
  <si>
    <t>UNIDAD DE MEDIDA</t>
  </si>
  <si>
    <t>I TRI</t>
  </si>
  <si>
    <t>II TRI</t>
  </si>
  <si>
    <t>III TRI</t>
  </si>
  <si>
    <t>IV TRI</t>
  </si>
  <si>
    <t>TOTAL PROGRAMACION VIGENCIA</t>
  </si>
  <si>
    <t>TIPO DE INDICADOR</t>
  </si>
  <si>
    <t>FUENTE DE INFORMACIÓN</t>
  </si>
  <si>
    <t>RESPONSABLES DE LA ACTIVIDAD</t>
  </si>
  <si>
    <t>METODO DE VERIFICACIÓN AL SEGUIMIENTO</t>
  </si>
  <si>
    <t>PROGRAMADO</t>
  </si>
  <si>
    <t>EJECUTADO</t>
  </si>
  <si>
    <t>RESULTADO DE LA MEDICION</t>
  </si>
  <si>
    <t>ANÁLISIS DE AVANCE</t>
  </si>
  <si>
    <t>MEDIO DE VERIFICACIÓN</t>
  </si>
  <si>
    <t>ANÁLISIS DE RESULTADO</t>
  </si>
  <si>
    <t>Asegurar el acceso de la ciudadanía a la información y oferta institucional</t>
  </si>
  <si>
    <t>Gestión Pública Territorial Local</t>
  </si>
  <si>
    <r>
      <t>Incrementar en 10</t>
    </r>
    <r>
      <rPr>
        <sz val="12"/>
        <rFont val="Garamond"/>
        <family val="1"/>
      </rPr>
      <t xml:space="preserve">% </t>
    </r>
    <r>
      <rPr>
        <sz val="12"/>
        <color theme="1"/>
        <rFont val="Garamond"/>
        <family val="1"/>
      </rPr>
      <t>el número de participantes en los encuentros ciudadanos</t>
    </r>
  </si>
  <si>
    <r>
      <rPr>
        <sz val="12"/>
        <rFont val="Garamond"/>
        <family val="1"/>
      </rPr>
      <t>RETADORA (MEJORA)</t>
    </r>
    <r>
      <rPr>
        <sz val="12"/>
        <color rgb="FFFF0000"/>
        <rFont val="Garamond"/>
        <family val="1"/>
      </rPr>
      <t xml:space="preserve">
</t>
    </r>
  </si>
  <si>
    <t>Participación ciudadana en los encuentros ciudadanos</t>
  </si>
  <si>
    <t>((No. ciudadanos participantes en los Encuentros Ciudadanos vigencia 2020 - No. ciudadanos participantes en los Encuentros Ciudadanos Vigencia 2016) /  No. ciudadanos participantes en los Encuentros Ciudadanos Vigencia 2016)*100</t>
  </si>
  <si>
    <t>SUMA</t>
  </si>
  <si>
    <t>Participantes en encuentros ciudadanos</t>
  </si>
  <si>
    <t>EFICACIA</t>
  </si>
  <si>
    <t>Reportes de participantes</t>
  </si>
  <si>
    <t>Grupo Planeación - Alcaldía Local</t>
  </si>
  <si>
    <t>Consulta en la carpeta de encuentros ciudadanos 2020 o entregables del contrato</t>
  </si>
  <si>
    <t>META NO  PROGRAMADA</t>
  </si>
  <si>
    <r>
      <t>Mantener </t>
    </r>
    <r>
      <rPr>
        <sz val="12"/>
        <rFont val="Garamond"/>
        <family val="1"/>
      </rPr>
      <t xml:space="preserve">mínimo 251 </t>
    </r>
    <r>
      <rPr>
        <sz val="12"/>
        <color rgb="FF000000"/>
        <rFont val="Garamond"/>
        <family val="1"/>
      </rPr>
      <t>participantes en la audiencia pública de rendición de cuentas</t>
    </r>
  </si>
  <si>
    <t>GESTIÓN</t>
  </si>
  <si>
    <t>Participación de los Ciudadanos en la Audiencia de Rendición de Cuentas</t>
  </si>
  <si>
    <t>No. ciudadanos participantes en la audiencia de Rendición de Cuentas vigencia 2020</t>
  </si>
  <si>
    <t>2018:180
2019:251</t>
  </si>
  <si>
    <t>Participantes en audiencia de rendición de cuentas</t>
  </si>
  <si>
    <t>Consulta en la carpeta de rendición de cuentas 2020 o entregables del contrato</t>
  </si>
  <si>
    <t>Integrar las herramientas de planeación, gestión y control, con enfoque de innovación, mejoramiento continuo, responsabilidad social, desarrollo integral del talento humano, articulación sectorial y transparencia.</t>
  </si>
  <si>
    <t>Ejecutar el 100% del plan de acción que se formule para la implementación de los presupuestos participativos.</t>
  </si>
  <si>
    <t>RETADORA (MEJORA)</t>
  </si>
  <si>
    <t xml:space="preserve">Porcentaje de cumplimiento del Plan de Acción para la implementación de los presupuestos participativos </t>
  </si>
  <si>
    <t>(número de actividades ejecutadas del plan de acción durante el periodo / número de acciones programadas)*100%</t>
  </si>
  <si>
    <t>N/D</t>
  </si>
  <si>
    <t>CONSTANTE</t>
  </si>
  <si>
    <t>Actividades ejecutadas</t>
  </si>
  <si>
    <t>Reporte enviado a la Subsecretaria de Gestión Local</t>
  </si>
  <si>
    <r>
      <t>Lograr el</t>
    </r>
    <r>
      <rPr>
        <sz val="12"/>
        <rFont val="Garamond"/>
        <family val="1"/>
      </rPr>
      <t> 90</t>
    </r>
    <r>
      <rPr>
        <sz val="12"/>
        <color rgb="FF000000"/>
        <rFont val="Garamond"/>
        <family val="1"/>
      </rPr>
      <t>% de cumplimiento físico acumulado del plan de desarrollo local.</t>
    </r>
  </si>
  <si>
    <t xml:space="preserve">Porcentaje de cumplimiento físico acumulado del Plan de Desarrollo Local </t>
  </si>
  <si>
    <t>Porcentaje de avance acumulado en el cumplimiento físico del Plan de Desarrollo Local reportado en la MUSI.</t>
  </si>
  <si>
    <t>CRECIENTE</t>
  </si>
  <si>
    <t>Porcentaje</t>
  </si>
  <si>
    <t>Reporte MUSI</t>
  </si>
  <si>
    <t>Reporte MUSI, POR SDP</t>
  </si>
  <si>
    <t xml:space="preserve">Gestión Corporativa Institucional </t>
  </si>
  <si>
    <t>Comprometer mínimo el 20% a 30 de junio y el 92% a 31 de diciembre de 2020 del presupuesto de inversión directa disponible a la vigencia para el FDL</t>
  </si>
  <si>
    <t>Porcentaje de compromiso del presupuesto de inversión directa de la vigencia 2020</t>
  </si>
  <si>
    <t>(Valor de RP de inversión directa de la vigencia  / Valor total del presupuesto de inversión directa de la Vigencia)*100</t>
  </si>
  <si>
    <t>30 de junio: 18,68%
31 de diciembre: 91,94%</t>
  </si>
  <si>
    <t>compromisos 2020</t>
  </si>
  <si>
    <t>Reporte PREDIS</t>
  </si>
  <si>
    <t>FDL - Alcaldía Local</t>
  </si>
  <si>
    <t>Girar mínimo el 25% del presupuesto de inversión directa comprometido en la vigencia 2020</t>
  </si>
  <si>
    <t>Porcentaje de Giros de la Vigencia 2019</t>
  </si>
  <si>
    <t>(Valor de los giros de inversión directa de la vigencia  / Valor total del presupuesto de inversión directa de la vigencia)*100</t>
  </si>
  <si>
    <t>giros 2020</t>
  </si>
  <si>
    <t>Girar mínimo el 60% del presupuesto comprometido constituido como obligaciones por pagar de la vigencia 2019 (inversión).</t>
  </si>
  <si>
    <t>Porcentaje de Giros de Obligaciones por Pagar 2019 y anteriores</t>
  </si>
  <si>
    <t>(Valor de los giros de obligaciones por pagar de la vigencia 2019  / Valor total de las obligaciones por pagar de la vigencia 2019)*100</t>
  </si>
  <si>
    <t>giros obligaciones por pagar 2019</t>
  </si>
  <si>
    <t>Girar mínimo el 70% del presupuesto comprometido constituido como obligaciones por pagar de la vigencia 2018 y anteriores (inversión).</t>
  </si>
  <si>
    <t xml:space="preserve">Porcentaje de Giros de Obligaciones por Pagar </t>
  </si>
  <si>
    <t>(Valor de los giros de obligaciones por pagar de la vigencia 2018 y anteriores  / Valor total de las obligaciones por pagar de la vigencia 2018 y anteriores)*100</t>
  </si>
  <si>
    <t>giros obligaciones por pagar 2018 y  anteriores</t>
  </si>
  <si>
    <t>Ejecutar el 100%  de las actividades establecidas para las alcaldías locales, en materia de SIPSE local.</t>
  </si>
  <si>
    <t>Porcentaje de ejecución del SIPSE local</t>
  </si>
  <si>
    <t>Reporte a la Dirección de Gestión para el desarrollo local</t>
  </si>
  <si>
    <t>Profesional 222-24 del área administrativa - Alcaldía Local</t>
  </si>
  <si>
    <t>META  REPROGRAMADA</t>
  </si>
  <si>
    <t>Ejecutar el 100% del plan de sostenibilidad contable, que se formule para la vigencia en concordancia con las condiciones contables de la alcaldía local.</t>
  </si>
  <si>
    <t>Porcentaje de avance acumulado en el cumplimiento del Plan de Sostenibilidad contable programado</t>
  </si>
  <si>
    <t>Reporte Contador Alcaldía Local</t>
  </si>
  <si>
    <t>Contador- Alcaldía Local</t>
  </si>
  <si>
    <t>REPORTE DEL PLAN DE SOSTENIBILIDAD CONTABLE 2020</t>
  </si>
  <si>
    <t>Servicio de Atención a la Ciudadanía Alcaldías Locales</t>
  </si>
  <si>
    <t>Dar respuesta al 100% de los requerimientos ciudadanos asignados a la alcaldía local con corte a 31 de diciembre de 2019, según la información de seguimiento presentada por el proceso de servicio a la ciudadanía</t>
  </si>
  <si>
    <t>Respuesta a los requerimiento de los ciudadanos</t>
  </si>
  <si>
    <t>(No de respuestas efectuadas / No requerimientos instaurados antes del 31 de diciembre 2019)*100</t>
  </si>
  <si>
    <t>requerimientos ciudadanos 2019 y anteriores</t>
  </si>
  <si>
    <t xml:space="preserve">Reporte Aplicativo CRONOS </t>
  </si>
  <si>
    <t>Todos los grupos de la Alcaldía Local
Reporte: Grupo de SAC</t>
  </si>
  <si>
    <t>INFORME PROMOTOR-REPORTE SAC</t>
  </si>
  <si>
    <t>REPORTE SAC APLICATIVO  CRONOS</t>
  </si>
  <si>
    <t>Fortalecer la capacidad institucional y para el ejercicio de la función policiva por parte de las autoridades locales a cargo de la Secretaría Distrital de Gobierno</t>
  </si>
  <si>
    <t>Inspección Vigilancia y Control</t>
  </si>
  <si>
    <t>Realizar 50 acciones de control u operativos en materia de  actividad económica (en el mes de diciembre se deben realizar los operativos pólvora y artículos pirotécnicos)</t>
  </si>
  <si>
    <t>Acciones de control a las actuaciones de IVC control en materia actividad económica</t>
  </si>
  <si>
    <t>No Acciones de control a las actuaciones de IVC control en materia actividad económica (en el mes de diciembre se deben realizar los operativos pólvora y artículos pirotécnicos)</t>
  </si>
  <si>
    <t xml:space="preserve">acciones de control u operativos </t>
  </si>
  <si>
    <t>Reporte a la Dirección de Gestión Policiva</t>
  </si>
  <si>
    <t>Grupo de Gestión Policivo - Alcaldía local</t>
  </si>
  <si>
    <t xml:space="preserve">GET-IVC-F035 Acta de visita
GET-IVC-F032 Formato consolidación de la información de operativos
GDI-GPD-F029 Evidencia de reunión
</t>
  </si>
  <si>
    <t>SI</t>
  </si>
  <si>
    <t xml:space="preserve">Durante I trimestre se realizaron 10 acciones de control u operativos los cuales fueron: 
1. Acta de visita - col accedo sas  2. Acta visita outsorcing s.a. 
3. Acta visita - eurocol 4. Acta visita - suppla 5. Acta visita - cigarrería puerto 53. 
6. Acta visita – café parís vingt – six 
7. Acta visita – índigo arenas sas – amazona 
8. Acta visita – limonero 
9. Acta visita - restaurante rose 
10. Acta visita -spa 
</t>
  </si>
  <si>
    <t>Realizar 30 acciones de control u operativos en materia de  integridad del espacio publico.</t>
  </si>
  <si>
    <t>Acciones de control a las actuaciones de IVC control en materia de  integridad del espacio publico.</t>
  </si>
  <si>
    <t>No acciones realizadas de control en materia de  integridad del espacio publico.</t>
  </si>
  <si>
    <t>GET-IVC-F037 Formato técnico de visita y/o verificación - espacio público.</t>
  </si>
  <si>
    <t xml:space="preserve">Durante I trimestre se realizaron 2 acciones de control u operativos los cuales fueron: 
1. acta de visita enero 14 de 2020 – iglesia de los milagros 
2. acta de visita febrero 14 de 2020 – iglesia de los milagros
</t>
  </si>
  <si>
    <t>Realizar 30 acciones de control u operativos en materia de obras y urbanismo</t>
  </si>
  <si>
    <t>Acciones de control  en materia de obras y urbanismo</t>
  </si>
  <si>
    <t>No acciones realizadas de control  en materia de obras y urbanismo</t>
  </si>
  <si>
    <t xml:space="preserve">GET-IVC-F032 Formato consolidación de la información de operativos
GET-IVC-F034 Formato técnico de visita y/o verificación- control urbanístico
GDI-GPD-F029 Evidencia de reunión
</t>
  </si>
  <si>
    <t xml:space="preserve">Durante I trimestre se realizaron 6 acciones de control u operativos los cuales fueron:
1. Acta de visita - 20 de enero de 2020 
2. Acta visita - 5 de febrero de 2020 
3. Acta visita - 12 de febrero de 2020 
4. Acta visita – 24 de febrero de 2020 
5. Acta visita - 4 de marzo de 2020 
6. Acta visita – 5 de febrero de 2020 
</t>
  </si>
  <si>
    <t xml:space="preserve">Porcentaje de expedientes de policía con impulso procesal </t>
  </si>
  <si>
    <t>(No de expedientes con impulso procesal durante el trimestre  / expedientes procesales allegados a 31 de diciembre de 2019)x 100</t>
  </si>
  <si>
    <t>impulsos procesales</t>
  </si>
  <si>
    <t>Aplicativo Relacionado</t>
  </si>
  <si>
    <t xml:space="preserve"> </t>
  </si>
  <si>
    <t>Fallar de fondo el 20 %  de los expedientes de policía a cargo de las inspecciones de policía con corte a 31-12-2019</t>
  </si>
  <si>
    <t>Porcentaje de expedientes de policía con fallo de fondo</t>
  </si>
  <si>
    <t>(No de fallos realizados  durante el trimestre/ expedientes procesales allegados a 31 de diciembre de 2019)*100</t>
  </si>
  <si>
    <t xml:space="preserve">Fallos de fondo </t>
  </si>
  <si>
    <t>0.01%</t>
  </si>
  <si>
    <t>0.24%</t>
  </si>
  <si>
    <t>La Alcaldía Local falló de fondo el 0.01 % de los expedientes de policía a cargo de las inspecciones de policía con corte a 1-12-2019 programados para el trimestre.</t>
  </si>
  <si>
    <t>INFORME DGP</t>
  </si>
  <si>
    <t>Terminar (archivar), 215 actuaciones administrativas activas</t>
  </si>
  <si>
    <t>Actuaciones administrativas terminadas</t>
  </si>
  <si>
    <t>No actuaciones administrativas (archivadas) terminadas durante el trimestre</t>
  </si>
  <si>
    <t>La Alcaldía Local  termino en el trimestre una  actuaciones administrativas</t>
  </si>
  <si>
    <t>Reporte de la DGP</t>
  </si>
  <si>
    <t>Actuaciones administrativas terminadas por agotamiento de la via gubernativa</t>
  </si>
  <si>
    <t>No de actuaciones administrativas terminadas   en primera instancia</t>
  </si>
  <si>
    <t>Actuaciones administrativas terminadas en primera instancia</t>
  </si>
  <si>
    <t>Subtotal metas alcaldías locales</t>
  </si>
  <si>
    <t>Integrar las herramientas de planeación, gestión y control, con enfoque de innovación, mejoramiento continuo, responsabilidad social, desarrollo integral del talento humano y transparencia</t>
  </si>
  <si>
    <t>Implementación del Modelo Integrado de Planeación y Gestión</t>
  </si>
  <si>
    <t>Obtener una calificación semestral  igual o superior al 70 % en la medición desempeño ambiental de la dependencia, empleando como mecanismo de medición la herramienta establecida por la Oficina Asesora de Planeación.</t>
  </si>
  <si>
    <t>SOTENIBILIDAD DEL SISTEMA DE GESTIÓN</t>
  </si>
  <si>
    <t>Cumplimiento de criterios ambientales</t>
  </si>
  <si>
    <t xml:space="preserve">Porcentaje de cumplimiento de criterios ambientales </t>
  </si>
  <si>
    <t>Porcentaje de buenas prácticas ambientales implementadas</t>
  </si>
  <si>
    <t>Herramienta Oficina Asesora de Planeación</t>
  </si>
  <si>
    <t>Planeación Institucional</t>
  </si>
  <si>
    <t>Listas de chequeo al cumplimiento de criterios ambientales remitidos por la OAP</t>
  </si>
  <si>
    <t xml:space="preserve">Participar en el 100% de las actividades que sean convocadas por la Dirección Administrativa - Grupo gestión documental con el fin de que se apliquen correctamente los lineamiento de gestión documental en el proceso  o alcaldía local </t>
  </si>
  <si>
    <t>Nivel de participación en actividades de gestión documental</t>
  </si>
  <si>
    <t>(# participaciones en actividades de gestión documental/ # de actividades de gestión documental programadas)*100</t>
  </si>
  <si>
    <t>Participación en actividades</t>
  </si>
  <si>
    <t>Archivo de gestión Dirección administrativa- Grupo gestión documental</t>
  </si>
  <si>
    <t>Dirección administrativa- Grupo gestión documental</t>
  </si>
  <si>
    <t>Evidencias de reunión por proceso o localidad</t>
  </si>
  <si>
    <t>Realizar el levantamiento de una (1) caracterización de ciudadanos, usuarios y grupos de interés de los servicios que presta el proceso  segmentarlos en grupos que compartan atributos similares y a partir de allí gestionar acciones de acuerdo a la metodología establecidas por la OAP</t>
  </si>
  <si>
    <t>Caracterización de levantada</t>
  </si>
  <si>
    <t>#de caracterizaciones levantada</t>
  </si>
  <si>
    <t>Caracterizaciones</t>
  </si>
  <si>
    <t>Publicación intranet institucional</t>
  </si>
  <si>
    <t>Revisión publicación intranet</t>
  </si>
  <si>
    <t>Registrar una (1) buena práctica/idea innovadora de acuerdo con la metodología dada por la OAP con  fin de validar su potencialidad de implementación en los demás procesos de la entidad</t>
  </si>
  <si>
    <t>Registro de buena práctica/idea innovadora</t>
  </si>
  <si>
    <t>buenas prácticas registradas</t>
  </si>
  <si>
    <t>Practicas registradas</t>
  </si>
  <si>
    <t>Base de datos Ágora</t>
  </si>
  <si>
    <t>Reportes ÁGORA</t>
  </si>
  <si>
    <t>Mantener el 100% de las acciones de mejora asignadas al proceso/Alcaldía con relación a planes de mejoramiento interno documentadas y vigentes</t>
  </si>
  <si>
    <t>Acciones correctivas documentadas y vigentes</t>
  </si>
  <si>
    <r>
      <t xml:space="preserve">1- (No. De acciones vencidas del plan de mejoramiento responsabilidad del proceso  </t>
    </r>
    <r>
      <rPr>
        <b/>
        <sz val="12"/>
        <color indexed="30"/>
        <rFont val="Garamond"/>
        <family val="1"/>
      </rPr>
      <t>/</t>
    </r>
    <r>
      <rPr>
        <sz val="12"/>
        <color indexed="30"/>
        <rFont val="Garamond"/>
        <family val="1"/>
      </rPr>
      <t xml:space="preserve"> N°  de acciones a gestionar bajo responsabilidad del proceso)*100</t>
    </r>
  </si>
  <si>
    <t>Planes de mejora</t>
  </si>
  <si>
    <t>MIMEC - SIG</t>
  </si>
  <si>
    <t>Reportes MIMEC - SIG remitidos por la OAP</t>
  </si>
  <si>
    <t>La Alcaldía Local mantuvo al 0% las acciones correctivas documentadas y vigentes en el trimestre reportadas en el MIMEC</t>
  </si>
  <si>
    <t>Aplicativo MIMEC</t>
  </si>
  <si>
    <t>Mantener el 100% de la información de las páginas Web actualizada de acuerdo a lo establecido en la ley 1712 de 2014</t>
  </si>
  <si>
    <t>Porcentaje de cumplimiento publicación de información</t>
  </si>
  <si>
    <t>(# de requisitos de la ley 1712 de 2014 de publicación de la información cumplidos en la página web/# total de requisitos de la ley 1712 de 2014 de publicación de la información)*100</t>
  </si>
  <si>
    <t>Requisitos cumplidos</t>
  </si>
  <si>
    <t>Página Web Localidad</t>
  </si>
  <si>
    <t>Revisión página Web de la alcaldía</t>
  </si>
  <si>
    <t>Subtotal metas transversales</t>
  </si>
  <si>
    <t>CUMPLIMIENTO  TRIMESTRE I</t>
  </si>
  <si>
    <t>IITRIMESTRE</t>
  </si>
  <si>
    <t>III TRIMESTRE</t>
  </si>
  <si>
    <t>IV TRIMESTRE</t>
  </si>
  <si>
    <t>TOTAL PLAN DE GESTIÓN</t>
  </si>
  <si>
    <t xml:space="preserve">Método de elaboración </t>
  </si>
  <si>
    <t>Aprobó</t>
  </si>
  <si>
    <t xml:space="preserve">Se elaboró mediante  mesas de trabajo realizadas para la construcción de los planes de gestión de la alcaldía local, entre profesionales todas las alcaldías locales, la subsecretaría de gestión institucional, subsecretaría de gestión local, las direcciones para la gestión policiva y de gestión para el desarrollo local, y de la oficina asesora de planeación, </t>
  </si>
  <si>
    <r>
      <rPr>
        <sz val="16"/>
        <rFont val="Garamond"/>
        <family val="1"/>
      </rPr>
      <t>JOSÉ RAFAEL VECINO OLIVEROS
Alcalde Local de Teusaquillo</t>
    </r>
    <r>
      <rPr>
        <sz val="16"/>
        <color theme="1"/>
        <rFont val="Garamond"/>
        <family val="1"/>
      </rPr>
      <t xml:space="preserve">
</t>
    </r>
    <r>
      <rPr>
        <b/>
        <sz val="16"/>
        <color theme="1"/>
        <rFont val="Garamond"/>
        <family val="1"/>
      </rPr>
      <t>Aprobado mediante caso HOLA N° 90773</t>
    </r>
  </si>
  <si>
    <t>Durante el primer trimestre de la vigencia 2020 la Alcaldía Local dio respuesta a 21 Requerimientos ciudadanos  del año 2019 los cuales representan un nivel de avance del 36%</t>
  </si>
  <si>
    <r>
      <t xml:space="preserve">Para el primer trimestre de la vigencia 2020, el plan de gestión de la alcaldía local alcanzó un nivel de desempeño del </t>
    </r>
    <r>
      <rPr>
        <b/>
        <sz val="11"/>
        <color theme="1"/>
        <rFont val="Garamond"/>
        <family val="1"/>
      </rPr>
      <t>45%</t>
    </r>
    <r>
      <rPr>
        <sz val="11"/>
        <color theme="1"/>
        <rFont val="Garamond"/>
        <family val="1"/>
      </rPr>
      <t xml:space="preserve">. 
Durante el periodo, el plan de gestión tuvo las modificaciones que se detallan a continuación:
i) Teniendo en cuenta la solicitud realizada por la Dirección para la Gestión del Desarrollo Local –DGDL en el marco de las acciones que ha tomado el distrito para atender el aislamiento preventivo por la emergencia causada por el COVID- 19 se eliminó la meta “Adelantar el 100% de los procesos contractuales de malla vial y parques de la vigencia 2020, utilizando los pliegos tipo” programada para la vigencia.
ii) Conforme a la Solicitud de la Dirección para la Gestión Policiva-DGP se reprograma la meta “Impulsar procesalmente (avocar, rechazar, enviar al competente, fallar), el 20% de los expedientes de policía a cargo de las inspecciones de policía, con corte a 31 de diciembre de 2019” para segundo, tercer y cuarto trimestre de la vigencia.
iii) En atención a las solicitudes realizadas por los alcaldes locales y promotores de mejora se reprogramaron las metas a) Ejecutar el 100% del plan de sostenibilidad contable, que se formule para la vigencia en concordancia con las condiciones contables de la alcaldía local y b) Mantener el 100% de la información de las páginas Web actualizada de acuerdo a lo establecido en la ley 1712 de 2014 para segundo, tercer y cuarto trimestre de la vigencia 2020.
</t>
    </r>
  </si>
  <si>
    <t>08 de junio de 2020</t>
  </si>
  <si>
    <t>Impulsar procesalmente (avocar, rechazar, enviar al competente), el 40% de los expedientes de policía a cargo de las inspecciones de policía, con corte a 31 de diciembre de 2019</t>
  </si>
  <si>
    <t>Terminar 157  actuaciones administrativas  en primera instancia</t>
  </si>
  <si>
    <t>De conformidad con la solicitud realizada por la Dirección para la Gestión Policiva y la Oficina Asesora  de planeación :
PROCESO  IVC - se modifican magnitudes y programaciones de las metas:
i) Impulsar procesalmente (avocar, rechazar, enviar al competente), el 40% de los expedientes de policía a cargo de las inspecciones de policía, con corte a 31 de diciembre de 2019 
ii) Terminar 157  actuaciones administrativas en primera instancia 
TRANSVERSAL  - Se modifica la programación de la meta: 
i)Realizar el levantamiento de una (1) caracterización de ciudadanos, usuarios y grupos de interés de los servicios que presta el proceso  segmentarlos en grupos que compartan atributos similares y a partir de allí gestionar acciones de acuerdo a la metodología establecidas por la OAP</t>
  </si>
</sst>
</file>

<file path=xl/styles.xml><?xml version="1.0" encoding="utf-8"?>
<styleSheet xmlns="http://schemas.openxmlformats.org/spreadsheetml/2006/main">
  <numFmts count="6">
    <numFmt numFmtId="164" formatCode="_-* #,##0_-;\-* #,##0_-;_-* &quot;-&quot;_-;_-@_-"/>
    <numFmt numFmtId="165" formatCode="_-* #,##0.00\ _€_-;\-* #,##0.00\ _€_-;_-* &quot;-&quot;??\ _€_-;_-@_-"/>
    <numFmt numFmtId="166" formatCode="* #,##0.00&quot;    &quot;;\-* #,##0.00&quot;    &quot;;* \-#&quot;    &quot;;@\ "/>
    <numFmt numFmtId="167" formatCode="_-* #,##0.0_-;\-* #,##0.0_-;_-* &quot;-&quot;_-;_-@_-"/>
    <numFmt numFmtId="168" formatCode="_-* #,##0_-;\-* #,##0_-;_-* \-_-;_-@_-"/>
    <numFmt numFmtId="169" formatCode="0.0"/>
  </numFmts>
  <fonts count="26">
    <font>
      <sz val="11"/>
      <color theme="1"/>
      <name val="Calibri"/>
      <family val="2"/>
      <scheme val="minor"/>
    </font>
    <font>
      <sz val="11"/>
      <color theme="1"/>
      <name val="Calibri"/>
      <family val="2"/>
      <scheme val="minor"/>
    </font>
    <font>
      <sz val="11"/>
      <color theme="1"/>
      <name val="Garamond"/>
      <family val="1"/>
    </font>
    <font>
      <sz val="10"/>
      <name val="Arial"/>
      <family val="2"/>
    </font>
    <font>
      <sz val="12"/>
      <color theme="1"/>
      <name val="Garamond"/>
      <family val="1"/>
    </font>
    <font>
      <sz val="12"/>
      <color rgb="FF000000"/>
      <name val="Garamond"/>
      <family val="1"/>
    </font>
    <font>
      <sz val="12"/>
      <color rgb="FF0070C0"/>
      <name val="Garamond"/>
      <family val="1"/>
    </font>
    <font>
      <b/>
      <sz val="12"/>
      <color indexed="30"/>
      <name val="Garamond"/>
      <family val="1"/>
    </font>
    <font>
      <sz val="12"/>
      <color indexed="30"/>
      <name val="Garamond"/>
      <family val="1"/>
    </font>
    <font>
      <sz val="12"/>
      <name val="Garamond"/>
      <family val="1"/>
    </font>
    <font>
      <b/>
      <sz val="10"/>
      <color theme="1"/>
      <name val="Garamond"/>
      <family val="1"/>
    </font>
    <font>
      <b/>
      <sz val="12"/>
      <color rgb="FF0070C0"/>
      <name val="Garamond"/>
      <family val="1"/>
    </font>
    <font>
      <b/>
      <sz val="11"/>
      <color theme="1"/>
      <name val="Garamond"/>
      <family val="1"/>
    </font>
    <font>
      <b/>
      <sz val="12"/>
      <color theme="1"/>
      <name val="Garamond"/>
      <family val="1"/>
    </font>
    <font>
      <b/>
      <sz val="10"/>
      <name val="Garamond"/>
      <family val="1"/>
    </font>
    <font>
      <sz val="11"/>
      <name val="Garamond"/>
      <family val="1"/>
    </font>
    <font>
      <b/>
      <sz val="20"/>
      <color theme="1"/>
      <name val="Garamond"/>
      <family val="1"/>
    </font>
    <font>
      <sz val="16"/>
      <color theme="1"/>
      <name val="Garamond"/>
      <family val="1"/>
    </font>
    <font>
      <b/>
      <sz val="16"/>
      <color theme="1"/>
      <name val="Garamond"/>
      <family val="1"/>
    </font>
    <font>
      <b/>
      <sz val="14"/>
      <color theme="1"/>
      <name val="Garamond"/>
      <family val="1"/>
    </font>
    <font>
      <sz val="11"/>
      <color rgb="FF000000"/>
      <name val="Calibri"/>
      <family val="2"/>
      <charset val="1"/>
    </font>
    <font>
      <sz val="12"/>
      <color rgb="FFFF0000"/>
      <name val="Garamond"/>
      <family val="1"/>
    </font>
    <font>
      <sz val="16"/>
      <name val="Garamond"/>
      <family val="1"/>
    </font>
    <font>
      <b/>
      <sz val="11"/>
      <name val="Garamond"/>
      <family val="1"/>
    </font>
    <font>
      <sz val="11"/>
      <color rgb="FF0070C0"/>
      <name val="Garamond"/>
      <family val="1"/>
    </font>
    <font>
      <sz val="10"/>
      <color rgb="FF0070C0"/>
      <name val="Garamond"/>
      <family val="1"/>
    </font>
  </fonts>
  <fills count="15">
    <fill>
      <patternFill patternType="none"/>
    </fill>
    <fill>
      <patternFill patternType="gray125"/>
    </fill>
    <fill>
      <patternFill patternType="solid">
        <fgColor indexed="13"/>
        <bgColor indexed="34"/>
      </patternFill>
    </fill>
    <fill>
      <patternFill patternType="solid">
        <fgColor indexed="10"/>
        <bgColor indexed="60"/>
      </patternFill>
    </fill>
    <fill>
      <patternFill patternType="solid">
        <fgColor indexed="17"/>
        <bgColor indexed="21"/>
      </patternFill>
    </fill>
    <fill>
      <patternFill patternType="solid">
        <fgColor theme="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rgb="FFFFFFFF"/>
        <bgColor indexed="64"/>
      </patternFill>
    </fill>
    <fill>
      <patternFill patternType="solid">
        <fgColor theme="4" tint="0.79998168889431442"/>
        <bgColor indexed="64"/>
      </patternFill>
    </fill>
    <fill>
      <patternFill patternType="solid">
        <fgColor rgb="FFFFC0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3">
    <xf numFmtId="0" fontId="0" fillId="0" borderId="0"/>
    <xf numFmtId="9" fontId="1" fillId="0" borderId="0" applyFont="0" applyFill="0" applyBorder="0" applyAlignment="0" applyProtection="0"/>
    <xf numFmtId="164" fontId="1" fillId="0" borderId="0" applyFont="0" applyFill="0" applyBorder="0" applyAlignment="0" applyProtection="0"/>
    <xf numFmtId="0" fontId="3" fillId="2" borderId="0" applyNumberFormat="0" applyBorder="0" applyAlignment="0" applyProtection="0"/>
    <xf numFmtId="165" fontId="1" fillId="0" borderId="0" applyFont="0" applyFill="0" applyBorder="0" applyAlignment="0" applyProtection="0"/>
    <xf numFmtId="166" fontId="3" fillId="0" borderId="0" applyFill="0" applyBorder="0" applyAlignment="0" applyProtection="0"/>
    <xf numFmtId="0" fontId="3" fillId="0" borderId="0"/>
    <xf numFmtId="9" fontId="3" fillId="0" borderId="0" applyFill="0" applyBorder="0" applyAlignment="0" applyProtection="0"/>
    <xf numFmtId="9" fontId="3" fillId="0" borderId="0" applyFill="0" applyBorder="0" applyAlignment="0" applyProtection="0"/>
    <xf numFmtId="0" fontId="3" fillId="3" borderId="0" applyNumberFormat="0" applyBorder="0" applyAlignment="0" applyProtection="0"/>
    <xf numFmtId="0" fontId="3" fillId="4" borderId="0" applyNumberFormat="0" applyFill="0" applyBorder="0" applyAlignment="0" applyProtection="0"/>
    <xf numFmtId="164" fontId="1" fillId="0" borderId="0" applyFont="0" applyFill="0" applyBorder="0" applyAlignment="0" applyProtection="0"/>
    <xf numFmtId="168" fontId="20" fillId="0" borderId="0" applyBorder="0" applyProtection="0"/>
  </cellStyleXfs>
  <cellXfs count="230">
    <xf numFmtId="0" fontId="0" fillId="0" borderId="0" xfId="0"/>
    <xf numFmtId="0" fontId="4" fillId="0" borderId="1" xfId="0" applyFont="1" applyBorder="1" applyAlignment="1">
      <alignment vertical="center" wrapText="1"/>
    </xf>
    <xf numFmtId="0" fontId="6" fillId="0" borderId="14" xfId="0" applyFont="1" applyBorder="1" applyAlignment="1" applyProtection="1">
      <alignment horizontal="justify" vertical="center" wrapText="1"/>
      <protection locked="0"/>
    </xf>
    <xf numFmtId="0" fontId="6" fillId="0" borderId="1" xfId="0" applyFont="1" applyBorder="1" applyAlignment="1" applyProtection="1">
      <alignment horizontal="justify" vertical="center" wrapText="1"/>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lignment horizontal="justify" vertical="center" wrapText="1"/>
    </xf>
    <xf numFmtId="0" fontId="6" fillId="0" borderId="16" xfId="0" applyFont="1" applyBorder="1" applyAlignment="1" applyProtection="1">
      <alignment horizontal="justify" vertical="center" wrapText="1"/>
      <protection locked="0"/>
    </xf>
    <xf numFmtId="0" fontId="6" fillId="0" borderId="17" xfId="0" applyFont="1" applyBorder="1" applyAlignment="1" applyProtection="1">
      <alignment horizontal="justify" vertical="center" wrapText="1"/>
      <protection locked="0"/>
    </xf>
    <xf numFmtId="0" fontId="6" fillId="0" borderId="17" xfId="0" applyFont="1" applyBorder="1" applyAlignment="1">
      <alignment horizontal="justify" vertical="center" wrapText="1"/>
    </xf>
    <xf numFmtId="9" fontId="6" fillId="0" borderId="1" xfId="1"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0" xfId="0" applyFont="1" applyAlignment="1">
      <alignment vertical="center" wrapText="1"/>
    </xf>
    <xf numFmtId="0" fontId="2" fillId="0" borderId="1" xfId="0" applyFont="1" applyBorder="1" applyAlignment="1">
      <alignment vertical="center"/>
    </xf>
    <xf numFmtId="9" fontId="12" fillId="8" borderId="1" xfId="0" applyNumberFormat="1" applyFont="1" applyFill="1" applyBorder="1" applyAlignment="1">
      <alignment vertical="center"/>
    </xf>
    <xf numFmtId="0" fontId="12" fillId="8" borderId="1" xfId="0" applyFont="1" applyFill="1" applyBorder="1" applyAlignment="1">
      <alignment vertical="center"/>
    </xf>
    <xf numFmtId="0" fontId="2" fillId="5" borderId="1" xfId="0" applyFont="1" applyFill="1" applyBorder="1" applyAlignment="1">
      <alignment vertical="center"/>
    </xf>
    <xf numFmtId="0" fontId="4" fillId="0" borderId="25" xfId="0" applyFont="1" applyBorder="1" applyAlignment="1">
      <alignment horizontal="center" vertical="center"/>
    </xf>
    <xf numFmtId="0" fontId="4" fillId="5" borderId="1" xfId="0" applyFont="1" applyFill="1" applyBorder="1" applyAlignment="1">
      <alignment vertical="center" wrapText="1"/>
    </xf>
    <xf numFmtId="0" fontId="2" fillId="5" borderId="1" xfId="0" applyFont="1" applyFill="1" applyBorder="1" applyAlignment="1">
      <alignment vertical="center" wrapText="1"/>
    </xf>
    <xf numFmtId="0" fontId="2" fillId="5" borderId="21" xfId="0" applyFont="1" applyFill="1" applyBorder="1" applyAlignment="1">
      <alignment vertical="center"/>
    </xf>
    <xf numFmtId="0" fontId="2" fillId="5" borderId="21" xfId="0" applyFont="1" applyFill="1" applyBorder="1" applyAlignment="1">
      <alignment vertical="center" wrapText="1"/>
    </xf>
    <xf numFmtId="0" fontId="2" fillId="5" borderId="25" xfId="0" applyFont="1" applyFill="1" applyBorder="1" applyAlignment="1">
      <alignment vertical="center"/>
    </xf>
    <xf numFmtId="0" fontId="2" fillId="0" borderId="21" xfId="0" applyFont="1" applyBorder="1" applyAlignment="1">
      <alignment vertical="center" wrapText="1"/>
    </xf>
    <xf numFmtId="0" fontId="2" fillId="13" borderId="1" xfId="0" applyFont="1" applyFill="1" applyBorder="1" applyAlignment="1">
      <alignment vertical="center" wrapText="1"/>
    </xf>
    <xf numFmtId="0" fontId="2" fillId="9" borderId="1" xfId="0" applyFont="1" applyFill="1" applyBorder="1" applyAlignment="1">
      <alignment vertical="center" wrapText="1"/>
    </xf>
    <xf numFmtId="0" fontId="2" fillId="10" borderId="1" xfId="0" applyFont="1" applyFill="1" applyBorder="1" applyAlignment="1">
      <alignment vertical="center" wrapText="1"/>
    </xf>
    <xf numFmtId="0" fontId="2" fillId="7" borderId="1" xfId="0" applyFont="1" applyFill="1" applyBorder="1" applyAlignment="1">
      <alignment vertical="center" wrapText="1"/>
    </xf>
    <xf numFmtId="0" fontId="2" fillId="7" borderId="14" xfId="0" applyFont="1" applyFill="1" applyBorder="1" applyAlignment="1">
      <alignment vertical="center" wrapText="1"/>
    </xf>
    <xf numFmtId="0" fontId="2" fillId="7" borderId="19" xfId="0" applyFont="1" applyFill="1" applyBorder="1" applyAlignment="1">
      <alignment vertical="center" wrapText="1"/>
    </xf>
    <xf numFmtId="0" fontId="2" fillId="0" borderId="14" xfId="0" applyFont="1" applyBorder="1" applyAlignment="1">
      <alignment vertical="center" wrapText="1"/>
    </xf>
    <xf numFmtId="0" fontId="2" fillId="0" borderId="19" xfId="0" applyFont="1" applyBorder="1" applyAlignment="1">
      <alignment vertical="center" wrapText="1"/>
    </xf>
    <xf numFmtId="0" fontId="2" fillId="0" borderId="16" xfId="0" applyFont="1" applyBorder="1" applyAlignment="1">
      <alignment vertical="center" wrapText="1"/>
    </xf>
    <xf numFmtId="0" fontId="2" fillId="0" borderId="17" xfId="0" applyFont="1" applyBorder="1" applyAlignment="1">
      <alignment vertical="center" wrapText="1"/>
    </xf>
    <xf numFmtId="0" fontId="2" fillId="9" borderId="14" xfId="0" applyFont="1" applyFill="1" applyBorder="1" applyAlignment="1">
      <alignment vertical="center" wrapText="1"/>
    </xf>
    <xf numFmtId="0" fontId="2" fillId="9" borderId="19" xfId="0" applyFont="1" applyFill="1" applyBorder="1" applyAlignment="1">
      <alignment vertical="center" wrapText="1"/>
    </xf>
    <xf numFmtId="0" fontId="2" fillId="10" borderId="14" xfId="0" applyFont="1" applyFill="1" applyBorder="1" applyAlignment="1">
      <alignment vertical="center" wrapText="1"/>
    </xf>
    <xf numFmtId="0" fontId="2" fillId="10" borderId="19" xfId="0" applyFont="1" applyFill="1" applyBorder="1" applyAlignment="1">
      <alignment vertical="center" wrapText="1"/>
    </xf>
    <xf numFmtId="0" fontId="2" fillId="13" borderId="19" xfId="0" applyFont="1" applyFill="1" applyBorder="1" applyAlignment="1">
      <alignment vertical="center" wrapText="1"/>
    </xf>
    <xf numFmtId="0" fontId="11" fillId="8" borderId="21" xfId="0" applyFont="1" applyFill="1" applyBorder="1" applyAlignment="1" applyProtection="1">
      <alignment horizontal="justify" vertical="center" wrapText="1"/>
      <protection locked="0"/>
    </xf>
    <xf numFmtId="9" fontId="12" fillId="8" borderId="21" xfId="0" applyNumberFormat="1" applyFont="1" applyFill="1" applyBorder="1" applyAlignment="1">
      <alignment vertical="center"/>
    </xf>
    <xf numFmtId="0" fontId="5" fillId="12" borderId="14" xfId="0" applyFont="1" applyFill="1" applyBorder="1" applyAlignment="1">
      <alignment horizontal="justify" vertical="center" wrapText="1"/>
    </xf>
    <xf numFmtId="0" fontId="4" fillId="0" borderId="14" xfId="0" applyFont="1" applyBorder="1" applyAlignment="1">
      <alignment vertical="center" wrapText="1"/>
    </xf>
    <xf numFmtId="0" fontId="9" fillId="0" borderId="14" xfId="0" applyFont="1" applyBorder="1" applyAlignment="1">
      <alignment vertical="center" wrapText="1"/>
    </xf>
    <xf numFmtId="0" fontId="4" fillId="0" borderId="24" xfId="0" applyFont="1" applyBorder="1" applyAlignment="1">
      <alignment vertical="center" wrapText="1"/>
    </xf>
    <xf numFmtId="0" fontId="6" fillId="0" borderId="14" xfId="0" applyFont="1" applyBorder="1" applyAlignment="1">
      <alignment horizontal="justify" vertical="center" wrapText="1"/>
    </xf>
    <xf numFmtId="0" fontId="6" fillId="0" borderId="16" xfId="0" applyFont="1" applyBorder="1" applyAlignment="1">
      <alignment horizontal="justify" vertical="center" wrapText="1"/>
    </xf>
    <xf numFmtId="9" fontId="6" fillId="0" borderId="17" xfId="1" applyFont="1" applyBorder="1" applyAlignment="1">
      <alignment horizontal="center" vertical="center" wrapText="1"/>
    </xf>
    <xf numFmtId="0" fontId="2" fillId="0" borderId="14" xfId="0" applyFont="1" applyBorder="1" applyAlignment="1">
      <alignment vertical="center"/>
    </xf>
    <xf numFmtId="0" fontId="4" fillId="0" borderId="19" xfId="0" applyFont="1" applyBorder="1" applyAlignment="1">
      <alignment vertical="center" wrapText="1"/>
    </xf>
    <xf numFmtId="0" fontId="2" fillId="0" borderId="5" xfId="0" applyFont="1" applyBorder="1" applyAlignment="1">
      <alignment vertical="center"/>
    </xf>
    <xf numFmtId="0" fontId="6" fillId="0" borderId="19" xfId="0" applyFont="1" applyBorder="1" applyAlignment="1" applyProtection="1">
      <alignment horizontal="justify" vertical="center" wrapText="1"/>
      <protection locked="0"/>
    </xf>
    <xf numFmtId="0" fontId="2" fillId="0" borderId="29" xfId="0" applyFont="1" applyBorder="1" applyAlignment="1">
      <alignment vertical="center"/>
    </xf>
    <xf numFmtId="0" fontId="6" fillId="0" borderId="18" xfId="0" applyFont="1" applyBorder="1" applyAlignment="1" applyProtection="1">
      <alignment horizontal="justify" vertical="center" wrapText="1"/>
      <protection locked="0"/>
    </xf>
    <xf numFmtId="0" fontId="6" fillId="0" borderId="19" xfId="0" applyFont="1" applyBorder="1" applyAlignment="1" applyProtection="1">
      <alignment horizontal="center" vertical="center" wrapText="1"/>
      <protection locked="0"/>
    </xf>
    <xf numFmtId="0" fontId="2" fillId="0" borderId="20" xfId="0" applyFont="1" applyBorder="1" applyAlignment="1">
      <alignment vertical="center"/>
    </xf>
    <xf numFmtId="0" fontId="4" fillId="0" borderId="10" xfId="0" applyFont="1" applyBorder="1" applyAlignment="1">
      <alignment vertical="center" wrapText="1"/>
    </xf>
    <xf numFmtId="0" fontId="4" fillId="12" borderId="20" xfId="0" applyFont="1" applyFill="1" applyBorder="1" applyAlignment="1">
      <alignment horizontal="justify" vertical="center" wrapText="1"/>
    </xf>
    <xf numFmtId="0" fontId="10" fillId="11" borderId="16" xfId="0" applyFont="1" applyFill="1" applyBorder="1" applyAlignment="1">
      <alignment horizontal="center" vertical="center" wrapText="1"/>
    </xf>
    <xf numFmtId="0" fontId="10" fillId="11" borderId="17" xfId="0" applyFont="1" applyFill="1" applyBorder="1" applyAlignment="1">
      <alignment horizontal="center" vertical="center" wrapText="1"/>
    </xf>
    <xf numFmtId="0" fontId="10" fillId="11" borderId="18" xfId="0" applyFont="1" applyFill="1" applyBorder="1" applyAlignment="1">
      <alignment horizontal="center" vertical="center" wrapText="1"/>
    </xf>
    <xf numFmtId="0" fontId="2" fillId="0" borderId="14" xfId="0" applyFont="1" applyFill="1" applyBorder="1" applyAlignment="1">
      <alignment vertical="center"/>
    </xf>
    <xf numFmtId="0" fontId="14" fillId="6" borderId="14"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19" xfId="0" applyFont="1" applyFill="1" applyBorder="1" applyAlignment="1">
      <alignment horizontal="center" vertical="center" wrapText="1"/>
    </xf>
    <xf numFmtId="0" fontId="9" fillId="0" borderId="21" xfId="0"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2" fillId="0" borderId="0" xfId="0" applyFont="1" applyAlignment="1">
      <alignment horizontal="center" vertical="center"/>
    </xf>
    <xf numFmtId="0" fontId="2" fillId="11" borderId="1" xfId="0" applyFont="1" applyFill="1" applyBorder="1" applyAlignment="1">
      <alignment horizontal="center" vertical="center"/>
    </xf>
    <xf numFmtId="0" fontId="2" fillId="11" borderId="7" xfId="0" applyFont="1" applyFill="1" applyBorder="1" applyAlignment="1">
      <alignment horizontal="center" vertical="center"/>
    </xf>
    <xf numFmtId="0" fontId="2" fillId="11" borderId="1" xfId="0" applyFont="1" applyFill="1" applyBorder="1" applyAlignment="1">
      <alignment horizontal="center" vertical="center" wrapText="1"/>
    </xf>
    <xf numFmtId="10" fontId="2" fillId="11" borderId="1" xfId="0" applyNumberFormat="1" applyFont="1" applyFill="1" applyBorder="1" applyAlignment="1">
      <alignment horizontal="center" vertical="center"/>
    </xf>
    <xf numFmtId="0" fontId="2" fillId="11" borderId="25" xfId="0" applyFont="1" applyFill="1" applyBorder="1" applyAlignment="1">
      <alignment horizontal="center" vertical="center"/>
    </xf>
    <xf numFmtId="9" fontId="6" fillId="0" borderId="1" xfId="0" applyNumberFormat="1" applyFont="1" applyBorder="1" applyAlignment="1">
      <alignment horizontal="center" vertical="center" wrapText="1"/>
    </xf>
    <xf numFmtId="9" fontId="2" fillId="0" borderId="17" xfId="0" applyNumberFormat="1" applyFont="1" applyBorder="1" applyAlignment="1">
      <alignment horizontal="center" vertical="center"/>
    </xf>
    <xf numFmtId="0" fontId="2" fillId="0" borderId="1" xfId="0" applyFont="1" applyFill="1" applyBorder="1" applyAlignment="1">
      <alignment vertical="center" wrapText="1"/>
    </xf>
    <xf numFmtId="0" fontId="2" fillId="0" borderId="19" xfId="0" applyFont="1" applyFill="1" applyBorder="1" applyAlignment="1">
      <alignment vertical="center" wrapText="1"/>
    </xf>
    <xf numFmtId="0" fontId="2" fillId="0" borderId="3" xfId="0" applyFont="1" applyBorder="1" applyAlignment="1">
      <alignment vertical="center" wrapText="1"/>
    </xf>
    <xf numFmtId="0" fontId="2" fillId="0" borderId="0" xfId="0" applyFont="1" applyAlignment="1">
      <alignment vertical="center"/>
    </xf>
    <xf numFmtId="0" fontId="4" fillId="0" borderId="21" xfId="0" applyFont="1" applyBorder="1" applyAlignment="1">
      <alignment vertical="center" wrapText="1"/>
    </xf>
    <xf numFmtId="0" fontId="9" fillId="0" borderId="14" xfId="0" applyFont="1" applyFill="1" applyBorder="1" applyAlignment="1">
      <alignment vertical="center" wrapText="1"/>
    </xf>
    <xf numFmtId="0" fontId="5" fillId="12" borderId="25" xfId="0" applyFont="1" applyFill="1" applyBorder="1" applyAlignment="1">
      <alignment horizontal="justify" vertical="center" wrapText="1"/>
    </xf>
    <xf numFmtId="0" fontId="2" fillId="11" borderId="21" xfId="0" applyFont="1" applyFill="1" applyBorder="1" applyAlignment="1">
      <alignment horizontal="center" vertical="center"/>
    </xf>
    <xf numFmtId="0" fontId="5" fillId="12" borderId="1" xfId="0" applyFont="1" applyFill="1" applyBorder="1" applyAlignment="1">
      <alignment horizontal="justify" vertical="center" wrapText="1"/>
    </xf>
    <xf numFmtId="0" fontId="2" fillId="0" borderId="0" xfId="0" applyFont="1" applyAlignment="1">
      <alignment horizontal="center" vertical="center" wrapText="1"/>
    </xf>
    <xf numFmtId="0" fontId="2" fillId="13" borderId="14" xfId="0" applyFont="1" applyFill="1" applyBorder="1" applyAlignment="1">
      <alignment horizontal="center" vertical="center" wrapText="1"/>
    </xf>
    <xf numFmtId="0" fontId="2" fillId="0" borderId="21" xfId="0" applyFont="1" applyFill="1" applyBorder="1" applyAlignment="1">
      <alignment horizontal="center" vertical="center"/>
    </xf>
    <xf numFmtId="9" fontId="2" fillId="0" borderId="21" xfId="0" applyNumberFormat="1" applyFont="1" applyFill="1" applyBorder="1" applyAlignment="1">
      <alignment horizontal="center" vertical="center"/>
    </xf>
    <xf numFmtId="9" fontId="2" fillId="0" borderId="10" xfId="1" applyFont="1" applyFill="1" applyBorder="1" applyAlignment="1">
      <alignment horizontal="center" vertical="center"/>
    </xf>
    <xf numFmtId="0" fontId="2" fillId="0" borderId="14"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 xfId="0" applyFont="1" applyFill="1" applyBorder="1" applyAlignment="1">
      <alignment horizontal="center" vertical="center"/>
    </xf>
    <xf numFmtId="1" fontId="2" fillId="0" borderId="1" xfId="0" applyNumberFormat="1" applyFont="1" applyFill="1" applyBorder="1" applyAlignment="1">
      <alignment horizontal="center" vertical="center"/>
    </xf>
    <xf numFmtId="9" fontId="2" fillId="0" borderId="1" xfId="0" applyNumberFormat="1" applyFont="1" applyFill="1" applyBorder="1" applyAlignment="1">
      <alignment horizontal="center" vertical="center"/>
    </xf>
    <xf numFmtId="9" fontId="2" fillId="0" borderId="19" xfId="0" applyNumberFormat="1" applyFont="1" applyFill="1" applyBorder="1" applyAlignment="1">
      <alignment horizontal="center" vertical="center"/>
    </xf>
    <xf numFmtId="9" fontId="15" fillId="0" borderId="1" xfId="0" applyNumberFormat="1" applyFont="1" applyFill="1" applyBorder="1" applyAlignment="1">
      <alignment horizontal="center" vertical="center"/>
    </xf>
    <xf numFmtId="9" fontId="2" fillId="0" borderId="1" xfId="0" applyNumberFormat="1" applyFont="1" applyBorder="1" applyAlignment="1">
      <alignment horizontal="center" vertical="center" wrapText="1"/>
    </xf>
    <xf numFmtId="0" fontId="2" fillId="0" borderId="19"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26" xfId="0" applyFont="1" applyFill="1" applyBorder="1" applyAlignment="1">
      <alignment horizontal="center" vertical="center"/>
    </xf>
    <xf numFmtId="0" fontId="21" fillId="0" borderId="21" xfId="0" applyFont="1" applyBorder="1" applyAlignment="1">
      <alignment horizontal="center" vertical="center" wrapText="1"/>
    </xf>
    <xf numFmtId="0" fontId="2" fillId="0" borderId="23" xfId="0" applyFont="1" applyBorder="1" applyAlignment="1">
      <alignment horizontal="center" vertical="center"/>
    </xf>
    <xf numFmtId="0" fontId="2" fillId="0" borderId="19" xfId="1" applyNumberFormat="1" applyFont="1" applyFill="1" applyBorder="1" applyAlignment="1">
      <alignment horizontal="center" vertical="center"/>
    </xf>
    <xf numFmtId="169" fontId="2" fillId="11" borderId="1" xfId="0" applyNumberFormat="1" applyFont="1" applyFill="1" applyBorder="1" applyAlignment="1">
      <alignment horizontal="center" vertical="center"/>
    </xf>
    <xf numFmtId="9" fontId="6" fillId="0" borderId="1" xfId="0" applyNumberFormat="1" applyFont="1" applyBorder="1" applyAlignment="1" applyProtection="1">
      <alignment horizontal="center" vertical="center" wrapText="1"/>
      <protection locked="0"/>
    </xf>
    <xf numFmtId="9" fontId="6" fillId="0" borderId="19" xfId="0" applyNumberFormat="1" applyFont="1" applyBorder="1" applyAlignment="1" applyProtection="1">
      <alignment horizontal="center" vertical="center" wrapText="1"/>
      <protection locked="0"/>
    </xf>
    <xf numFmtId="9" fontId="6" fillId="0" borderId="19" xfId="1" applyFont="1" applyBorder="1" applyAlignment="1">
      <alignment horizontal="center" vertical="center" wrapText="1"/>
    </xf>
    <xf numFmtId="9" fontId="6" fillId="0" borderId="18" xfId="1" applyFont="1" applyBorder="1" applyAlignment="1">
      <alignment horizontal="center" vertical="center" wrapText="1"/>
    </xf>
    <xf numFmtId="0" fontId="2" fillId="0" borderId="38" xfId="0" applyFont="1" applyBorder="1" applyAlignment="1">
      <alignment vertical="center" wrapText="1"/>
    </xf>
    <xf numFmtId="0" fontId="2" fillId="0" borderId="15" xfId="0" applyFont="1" applyBorder="1" applyAlignment="1">
      <alignment horizontal="center" vertical="center"/>
    </xf>
    <xf numFmtId="0" fontId="2" fillId="0" borderId="37" xfId="0" applyFont="1" applyBorder="1" applyAlignment="1">
      <alignment horizontal="center" vertical="center"/>
    </xf>
    <xf numFmtId="0" fontId="2" fillId="0" borderId="1" xfId="0" applyFont="1" applyBorder="1" applyAlignment="1">
      <alignment horizontal="center" wrapText="1"/>
    </xf>
    <xf numFmtId="9" fontId="2" fillId="0" borderId="1" xfId="1" applyFont="1" applyFill="1" applyBorder="1" applyAlignment="1">
      <alignment horizontal="center" vertical="center" wrapText="1"/>
    </xf>
    <xf numFmtId="0" fontId="2" fillId="0" borderId="20" xfId="0" applyFont="1" applyBorder="1" applyAlignment="1">
      <alignment horizontal="center" vertical="center" wrapText="1"/>
    </xf>
    <xf numFmtId="0" fontId="12" fillId="11"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11" borderId="19" xfId="0" applyFont="1" applyFill="1" applyBorder="1" applyAlignment="1">
      <alignment horizontal="center" vertical="center"/>
    </xf>
    <xf numFmtId="0" fontId="12" fillId="13" borderId="1" xfId="0" applyFont="1" applyFill="1" applyBorder="1" applyAlignment="1">
      <alignment horizontal="center" vertical="center" wrapText="1"/>
    </xf>
    <xf numFmtId="0" fontId="2" fillId="11" borderId="5" xfId="0" applyFont="1" applyFill="1" applyBorder="1" applyAlignment="1">
      <alignment vertical="center"/>
    </xf>
    <xf numFmtId="0" fontId="2" fillId="11" borderId="0" xfId="0" applyFont="1" applyFill="1" applyBorder="1" applyAlignment="1">
      <alignment vertical="center"/>
    </xf>
    <xf numFmtId="0" fontId="2" fillId="11" borderId="28" xfId="0" applyFont="1" applyFill="1" applyBorder="1" applyAlignment="1">
      <alignment vertical="center"/>
    </xf>
    <xf numFmtId="0" fontId="13" fillId="11" borderId="14" xfId="0" applyFont="1" applyFill="1" applyBorder="1" applyAlignment="1">
      <alignment vertical="center" wrapText="1"/>
    </xf>
    <xf numFmtId="9" fontId="12" fillId="11" borderId="1" xfId="1" applyFont="1" applyFill="1" applyBorder="1" applyAlignment="1">
      <alignment horizontal="center" vertical="center"/>
    </xf>
    <xf numFmtId="0" fontId="2" fillId="11" borderId="1" xfId="0" applyFont="1" applyFill="1" applyBorder="1" applyAlignment="1">
      <alignment vertical="center"/>
    </xf>
    <xf numFmtId="0" fontId="2" fillId="11" borderId="1" xfId="0" applyFont="1" applyFill="1" applyBorder="1" applyAlignment="1">
      <alignment vertical="center" wrapText="1"/>
    </xf>
    <xf numFmtId="0" fontId="2" fillId="11" borderId="14" xfId="0" applyFont="1" applyFill="1" applyBorder="1" applyAlignment="1">
      <alignment vertical="center"/>
    </xf>
    <xf numFmtId="0" fontId="2" fillId="11" borderId="19" xfId="0" applyFont="1" applyFill="1" applyBorder="1" applyAlignment="1">
      <alignment vertical="center" wrapText="1"/>
    </xf>
    <xf numFmtId="0" fontId="2" fillId="11" borderId="13" xfId="0" applyFont="1" applyFill="1" applyBorder="1" applyAlignment="1">
      <alignment horizontal="center" vertical="center"/>
    </xf>
    <xf numFmtId="0" fontId="2" fillId="11" borderId="14" xfId="0" applyFont="1" applyFill="1" applyBorder="1" applyAlignment="1">
      <alignment horizontal="center" vertical="center" wrapText="1"/>
    </xf>
    <xf numFmtId="0" fontId="2" fillId="11" borderId="14" xfId="0" applyFont="1" applyFill="1" applyBorder="1" applyAlignment="1">
      <alignment vertical="center" wrapText="1"/>
    </xf>
    <xf numFmtId="0" fontId="2" fillId="11" borderId="0" xfId="0" applyFont="1" applyFill="1" applyAlignment="1">
      <alignment vertical="center" wrapText="1"/>
    </xf>
    <xf numFmtId="0" fontId="2" fillId="11" borderId="0" xfId="0" applyFont="1" applyFill="1" applyAlignment="1">
      <alignment vertical="center"/>
    </xf>
    <xf numFmtId="9" fontId="12" fillId="0" borderId="1" xfId="0" applyNumberFormat="1" applyFont="1" applyBorder="1" applyAlignment="1">
      <alignment horizontal="center" vertical="center" wrapText="1"/>
    </xf>
    <xf numFmtId="9" fontId="12" fillId="0" borderId="1" xfId="1" applyFont="1" applyBorder="1" applyAlignment="1">
      <alignment horizontal="center" vertical="center" wrapText="1"/>
    </xf>
    <xf numFmtId="9" fontId="12" fillId="0" borderId="1" xfId="1" applyFont="1" applyFill="1" applyBorder="1" applyAlignment="1">
      <alignment horizontal="center" vertical="center" wrapText="1"/>
    </xf>
    <xf numFmtId="9" fontId="12" fillId="0" borderId="21" xfId="1" applyFont="1" applyBorder="1" applyAlignment="1">
      <alignment horizontal="center" vertical="center" wrapText="1"/>
    </xf>
    <xf numFmtId="0" fontId="12" fillId="0" borderId="0" xfId="0" applyFont="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9" fontId="2" fillId="0" borderId="1" xfId="1" applyNumberFormat="1" applyFont="1" applyBorder="1" applyAlignment="1">
      <alignment horizontal="center" vertical="center" wrapText="1"/>
    </xf>
    <xf numFmtId="9" fontId="23" fillId="0" borderId="1" xfId="0" applyNumberFormat="1" applyFont="1" applyFill="1" applyBorder="1" applyAlignment="1">
      <alignment horizontal="center" vertical="center" wrapText="1"/>
    </xf>
    <xf numFmtId="0" fontId="15" fillId="0" borderId="1" xfId="0" applyFont="1" applyBorder="1" applyAlignment="1">
      <alignment vertical="center" wrapText="1"/>
    </xf>
    <xf numFmtId="9" fontId="15" fillId="0" borderId="1" xfId="1" applyFont="1" applyBorder="1" applyAlignment="1">
      <alignment horizontal="center" vertical="center" wrapText="1"/>
    </xf>
    <xf numFmtId="0" fontId="19" fillId="14" borderId="2" xfId="0" applyFont="1" applyFill="1" applyBorder="1" applyAlignment="1">
      <alignment vertical="center" wrapText="1"/>
    </xf>
    <xf numFmtId="0" fontId="12" fillId="0" borderId="25" xfId="0" applyFont="1" applyBorder="1" applyAlignment="1">
      <alignment horizontal="center" vertical="center" wrapText="1"/>
    </xf>
    <xf numFmtId="9" fontId="19" fillId="14" borderId="40" xfId="1" applyFont="1" applyFill="1" applyBorder="1" applyAlignment="1">
      <alignment horizontal="center" vertical="center" wrapText="1"/>
    </xf>
    <xf numFmtId="0" fontId="2" fillId="0" borderId="1" xfId="0" applyFont="1" applyBorder="1" applyAlignment="1" applyProtection="1">
      <alignment horizontal="justify" vertical="center" wrapText="1"/>
      <protection locked="0"/>
    </xf>
    <xf numFmtId="0" fontId="2" fillId="0" borderId="19" xfId="0" applyFont="1" applyBorder="1" applyAlignment="1" applyProtection="1">
      <alignment horizontal="justify" vertical="center" wrapText="1"/>
      <protection locked="0"/>
    </xf>
    <xf numFmtId="0" fontId="2" fillId="11" borderId="1" xfId="0" applyFont="1" applyFill="1" applyBorder="1" applyAlignment="1" applyProtection="1">
      <alignment horizontal="justify" vertical="center" wrapText="1"/>
      <protection locked="0"/>
    </xf>
    <xf numFmtId="0" fontId="2" fillId="11" borderId="19" xfId="0" applyFont="1" applyFill="1" applyBorder="1" applyAlignment="1" applyProtection="1">
      <alignment horizontal="justify" vertical="center" wrapText="1"/>
      <protection locked="0"/>
    </xf>
    <xf numFmtId="0" fontId="2" fillId="0" borderId="17" xfId="0" applyFont="1" applyBorder="1" applyAlignment="1" applyProtection="1">
      <alignment horizontal="justify" vertical="center" wrapText="1"/>
      <protection locked="0"/>
    </xf>
    <xf numFmtId="0" fontId="2" fillId="0" borderId="18" xfId="0" applyFont="1" applyBorder="1" applyAlignment="1" applyProtection="1">
      <alignment horizontal="justify" vertical="center" wrapText="1"/>
      <protection locked="0"/>
    </xf>
    <xf numFmtId="9" fontId="9" fillId="0" borderId="22" xfId="0" applyNumberFormat="1" applyFont="1" applyBorder="1" applyAlignment="1">
      <alignment horizontal="center" vertical="center" wrapText="1"/>
    </xf>
    <xf numFmtId="0" fontId="24" fillId="0" borderId="1" xfId="1" applyNumberFormat="1" applyFont="1" applyBorder="1" applyAlignment="1">
      <alignment horizontal="center" vertical="center" wrapText="1"/>
    </xf>
    <xf numFmtId="9" fontId="24" fillId="0" borderId="1" xfId="1" applyFont="1" applyBorder="1" applyAlignment="1">
      <alignment horizontal="center" vertical="center" wrapText="1"/>
    </xf>
    <xf numFmtId="9" fontId="25" fillId="0" borderId="19" xfId="0" applyNumberFormat="1" applyFont="1" applyBorder="1" applyAlignment="1" applyProtection="1">
      <alignment horizontal="center" vertical="center" wrapText="1"/>
      <protection locked="0"/>
    </xf>
    <xf numFmtId="0" fontId="24" fillId="0" borderId="0" xfId="0" applyFont="1" applyAlignment="1">
      <alignment horizontal="center" vertical="center"/>
    </xf>
    <xf numFmtId="167" fontId="24" fillId="0" borderId="1" xfId="11" applyNumberFormat="1" applyFont="1" applyBorder="1" applyAlignment="1">
      <alignment horizontal="center" vertical="center" wrapText="1"/>
    </xf>
    <xf numFmtId="1" fontId="25" fillId="0" borderId="19" xfId="0" applyNumberFormat="1" applyFont="1" applyBorder="1" applyAlignment="1" applyProtection="1">
      <alignment horizontal="center" vertical="center" wrapText="1"/>
      <protection locked="0"/>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16" fillId="0" borderId="36" xfId="0" applyFont="1" applyBorder="1" applyAlignment="1">
      <alignment horizontal="center" vertical="center"/>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2" fillId="9" borderId="34" xfId="0" applyFont="1" applyFill="1" applyBorder="1" applyAlignment="1">
      <alignment horizontal="center" vertical="center" wrapText="1"/>
    </xf>
    <xf numFmtId="0" fontId="2" fillId="9" borderId="35" xfId="0" applyFont="1" applyFill="1" applyBorder="1" applyAlignment="1">
      <alignment horizontal="center" vertical="center" wrapText="1"/>
    </xf>
    <xf numFmtId="0" fontId="2" fillId="9" borderId="9" xfId="0" applyFont="1" applyFill="1" applyBorder="1" applyAlignment="1">
      <alignment horizontal="center" vertical="center" wrapText="1"/>
    </xf>
    <xf numFmtId="0" fontId="2" fillId="10" borderId="34" xfId="0" applyFont="1" applyFill="1" applyBorder="1" applyAlignment="1">
      <alignment horizontal="center" vertical="center" wrapText="1"/>
    </xf>
    <xf numFmtId="0" fontId="2" fillId="10" borderId="35" xfId="0" applyFont="1" applyFill="1" applyBorder="1" applyAlignment="1">
      <alignment horizontal="center" vertical="center" wrapText="1"/>
    </xf>
    <xf numFmtId="0" fontId="2" fillId="10" borderId="9" xfId="0" applyFont="1" applyFill="1" applyBorder="1" applyAlignment="1">
      <alignment horizontal="center" vertical="center" wrapText="1"/>
    </xf>
    <xf numFmtId="0" fontId="2" fillId="7" borderId="36" xfId="0" applyFont="1" applyFill="1" applyBorder="1" applyAlignment="1">
      <alignment horizontal="center" vertical="center" wrapText="1"/>
    </xf>
    <xf numFmtId="0" fontId="2" fillId="7" borderId="32" xfId="0" applyFont="1" applyFill="1" applyBorder="1" applyAlignment="1">
      <alignment horizontal="center" vertical="center" wrapText="1"/>
    </xf>
    <xf numFmtId="0" fontId="2" fillId="7" borderId="33" xfId="0" applyFont="1" applyFill="1" applyBorder="1" applyAlignment="1">
      <alignment horizontal="center" vertical="center" wrapText="1"/>
    </xf>
    <xf numFmtId="0" fontId="12" fillId="13" borderId="14"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12" fillId="13" borderId="19" xfId="0" applyFont="1" applyFill="1" applyBorder="1" applyAlignment="1">
      <alignment horizontal="center" vertical="center" wrapText="1"/>
    </xf>
    <xf numFmtId="0" fontId="12" fillId="9" borderId="14"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9" borderId="19" xfId="0" applyFont="1" applyFill="1" applyBorder="1" applyAlignment="1">
      <alignment horizontal="center" vertical="center" wrapText="1"/>
    </xf>
    <xf numFmtId="0" fontId="12" fillId="10" borderId="14" xfId="0" applyFont="1" applyFill="1" applyBorder="1" applyAlignment="1">
      <alignment horizontal="center" vertical="center" wrapText="1"/>
    </xf>
    <xf numFmtId="0" fontId="12" fillId="10" borderId="1" xfId="0" applyFont="1" applyFill="1" applyBorder="1" applyAlignment="1">
      <alignment horizontal="center" vertical="center" wrapText="1"/>
    </xf>
    <xf numFmtId="0" fontId="12" fillId="10" borderId="19" xfId="0" applyFont="1" applyFill="1" applyBorder="1" applyAlignment="1">
      <alignment horizontal="center" vertical="center" wrapText="1"/>
    </xf>
    <xf numFmtId="0" fontId="12" fillId="7" borderId="14"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2" fillId="13" borderId="34" xfId="0" applyFont="1" applyFill="1" applyBorder="1" applyAlignment="1">
      <alignment horizontal="center" vertical="center" wrapText="1"/>
    </xf>
    <xf numFmtId="0" fontId="2" fillId="13" borderId="35" xfId="0" applyFont="1" applyFill="1" applyBorder="1" applyAlignment="1">
      <alignment horizontal="center" vertical="center" wrapText="1"/>
    </xf>
    <xf numFmtId="0" fontId="2" fillId="13" borderId="9" xfId="0" applyFont="1" applyFill="1" applyBorder="1" applyAlignment="1">
      <alignment horizontal="center" vertical="center" wrapText="1"/>
    </xf>
    <xf numFmtId="0" fontId="10" fillId="11" borderId="36" xfId="0" applyFont="1" applyFill="1" applyBorder="1" applyAlignment="1">
      <alignment horizontal="center" vertical="center" wrapText="1"/>
    </xf>
    <xf numFmtId="0" fontId="10" fillId="11" borderId="32" xfId="0" applyFont="1" applyFill="1" applyBorder="1" applyAlignment="1">
      <alignment horizontal="center" vertical="center" wrapText="1"/>
    </xf>
    <xf numFmtId="0" fontId="10" fillId="11" borderId="14"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11" borderId="33" xfId="0" applyFont="1" applyFill="1" applyBorder="1" applyAlignment="1">
      <alignment horizontal="center" vertical="center"/>
    </xf>
    <xf numFmtId="0" fontId="10" fillId="11" borderId="19" xfId="0" applyFont="1" applyFill="1" applyBorder="1" applyAlignment="1">
      <alignment horizontal="center" vertical="center"/>
    </xf>
    <xf numFmtId="0" fontId="10" fillId="11" borderId="18" xfId="0" applyFont="1" applyFill="1" applyBorder="1" applyAlignment="1">
      <alignment horizontal="center" vertical="center"/>
    </xf>
    <xf numFmtId="0" fontId="10" fillId="11" borderId="36" xfId="0" applyFont="1" applyFill="1" applyBorder="1" applyAlignment="1">
      <alignment horizontal="center" vertical="center"/>
    </xf>
    <xf numFmtId="0" fontId="10" fillId="11" borderId="32" xfId="0" applyFont="1" applyFill="1" applyBorder="1" applyAlignment="1">
      <alignment horizontal="center" vertical="center"/>
    </xf>
    <xf numFmtId="0" fontId="10" fillId="11" borderId="14" xfId="0" applyFont="1" applyFill="1" applyBorder="1" applyAlignment="1">
      <alignment horizontal="center" vertical="center"/>
    </xf>
    <xf numFmtId="0" fontId="10" fillId="11" borderId="1" xfId="0" applyFont="1" applyFill="1" applyBorder="1" applyAlignment="1">
      <alignment horizontal="center" vertical="center"/>
    </xf>
    <xf numFmtId="0" fontId="14" fillId="6" borderId="4" xfId="0" applyFont="1" applyFill="1" applyBorder="1" applyAlignment="1">
      <alignment horizontal="center" vertical="center"/>
    </xf>
    <xf numFmtId="0" fontId="14" fillId="6" borderId="11" xfId="0" applyFont="1" applyFill="1" applyBorder="1" applyAlignment="1">
      <alignment horizontal="center" vertical="center"/>
    </xf>
    <xf numFmtId="0" fontId="14" fillId="6" borderId="30" xfId="0" applyFont="1" applyFill="1" applyBorder="1" applyAlignment="1">
      <alignment horizontal="center" vertical="center"/>
    </xf>
    <xf numFmtId="0" fontId="14" fillId="6" borderId="6" xfId="0" applyFont="1" applyFill="1" applyBorder="1" applyAlignment="1">
      <alignment horizontal="center" vertical="center"/>
    </xf>
    <xf numFmtId="0" fontId="14" fillId="6" borderId="8" xfId="0" applyFont="1" applyFill="1" applyBorder="1" applyAlignment="1">
      <alignment horizontal="center" vertical="center"/>
    </xf>
    <xf numFmtId="0" fontId="14" fillId="6" borderId="31" xfId="0" applyFont="1" applyFill="1" applyBorder="1" applyAlignment="1">
      <alignment horizontal="center" vertical="center"/>
    </xf>
    <xf numFmtId="0" fontId="2" fillId="7" borderId="12" xfId="0" applyFont="1" applyFill="1" applyBorder="1" applyAlignment="1">
      <alignment horizontal="center" vertical="center" wrapText="1"/>
    </xf>
    <xf numFmtId="0" fontId="2" fillId="7" borderId="13" xfId="0" applyFont="1" applyFill="1" applyBorder="1" applyAlignment="1">
      <alignment horizontal="center" vertical="center" wrapText="1"/>
    </xf>
    <xf numFmtId="0" fontId="2" fillId="7" borderId="27" xfId="0" applyFont="1" applyFill="1" applyBorder="1" applyAlignment="1">
      <alignment horizontal="center" vertical="center" wrapText="1"/>
    </xf>
    <xf numFmtId="0" fontId="12" fillId="0" borderId="0" xfId="0" applyFont="1" applyAlignment="1">
      <alignment horizontal="center" vertical="center"/>
    </xf>
    <xf numFmtId="0" fontId="12" fillId="11" borderId="1" xfId="0" applyFont="1" applyFill="1" applyBorder="1" applyAlignment="1">
      <alignment horizontal="center" vertical="center"/>
    </xf>
    <xf numFmtId="0" fontId="2" fillId="11" borderId="36" xfId="0" applyFont="1" applyFill="1" applyBorder="1" applyAlignment="1">
      <alignment horizontal="center" vertical="center"/>
    </xf>
    <xf numFmtId="0" fontId="2" fillId="11" borderId="33" xfId="0" applyFont="1" applyFill="1" applyBorder="1" applyAlignment="1">
      <alignment horizontal="center" vertical="center"/>
    </xf>
    <xf numFmtId="0" fontId="2" fillId="11" borderId="14" xfId="0" applyFont="1" applyFill="1" applyBorder="1" applyAlignment="1">
      <alignment horizontal="center" vertical="center"/>
    </xf>
    <xf numFmtId="0" fontId="2" fillId="11" borderId="19" xfId="0" applyFont="1" applyFill="1" applyBorder="1" applyAlignment="1">
      <alignment horizontal="center" vertical="center"/>
    </xf>
    <xf numFmtId="0" fontId="2" fillId="11" borderId="16" xfId="0" applyFont="1" applyFill="1" applyBorder="1" applyAlignment="1">
      <alignment horizontal="center" vertical="center"/>
    </xf>
    <xf numFmtId="0" fontId="2" fillId="11" borderId="18" xfId="0" applyFont="1" applyFill="1" applyBorder="1" applyAlignment="1">
      <alignment horizontal="center" vertical="center"/>
    </xf>
    <xf numFmtId="0" fontId="2" fillId="0" borderId="3" xfId="0" applyFont="1" applyBorder="1" applyAlignment="1">
      <alignment horizontal="left" vertical="center" wrapText="1"/>
    </xf>
    <xf numFmtId="0" fontId="2" fillId="0" borderId="3"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3" xfId="0" applyFont="1" applyBorder="1" applyAlignment="1">
      <alignment horizontal="justify" vertical="center" wrapText="1"/>
    </xf>
  </cellXfs>
  <cellStyles count="13">
    <cellStyle name="Amarillo" xfId="3"/>
    <cellStyle name="Excel Built-in Comma [0]" xfId="12"/>
    <cellStyle name="Millares [0]" xfId="11" builtinId="6"/>
    <cellStyle name="Millares [0] 2" xfId="2"/>
    <cellStyle name="Millares 2" xfId="5"/>
    <cellStyle name="Millares 3" xfId="4"/>
    <cellStyle name="Normal" xfId="0" builtinId="0"/>
    <cellStyle name="Normal 2" xfId="6"/>
    <cellStyle name="Porcentaje 2" xfId="7"/>
    <cellStyle name="Porcentual" xfId="1" builtinId="5"/>
    <cellStyle name="Porcentual 2" xfId="8"/>
    <cellStyle name="Rojo" xfId="9"/>
    <cellStyle name="Verde"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sharepoint.com/Users/Edwin.Rendon/Downloads/propuesta%20planes%20de%20gesti&#243;n%20planeac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obiernobogota.sharepoint.com/Users/Edwin.Rendon/Downloads/iv_tri_pin_2019%20(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IN"/>
      <sheetName val="PES"/>
      <sheetName val="GC"/>
      <sheetName val="Hoja2"/>
    </sheetNames>
    <sheetDataSet>
      <sheetData sheetId="0"/>
      <sheetData sheetId="1"/>
      <sheetData sheetId="2"/>
      <sheetData sheetId="3">
        <row r="2">
          <cell r="D2" t="str">
            <v>SUMA</v>
          </cell>
          <cell r="F2" t="str">
            <v>EFICIENCIA</v>
          </cell>
        </row>
        <row r="3">
          <cell r="D3" t="str">
            <v>CONSTANTE</v>
          </cell>
          <cell r="F3" t="str">
            <v>EFICACIA</v>
          </cell>
        </row>
        <row r="4">
          <cell r="D4" t="str">
            <v>CRECIENTE</v>
          </cell>
          <cell r="F4" t="str">
            <v>EFECTIVIDAD</v>
          </cell>
        </row>
        <row r="5">
          <cell r="D5" t="str">
            <v>DECRECIENTE</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LAN GESTION POR PROCESO"/>
      <sheetName val="Hoja2"/>
    </sheetNames>
    <sheetDataSet>
      <sheetData sheetId="0"/>
      <sheetData sheetId="1">
        <row r="3">
          <cell r="C3" t="str">
            <v>RUTINARIA</v>
          </cell>
        </row>
        <row r="4">
          <cell r="C4" t="str">
            <v>RETADORA (MEJORA)</v>
          </cell>
        </row>
        <row r="5">
          <cell r="C5" t="str">
            <v>GESTION</v>
          </cell>
        </row>
      </sheetData>
    </sheetDataSet>
  </externalBook>
</externalLink>
</file>

<file path=xl/theme/theme1.xml><?xml version="1.0" encoding="utf-8"?>
<a:theme xmlns:a="http://schemas.openxmlformats.org/drawingml/2006/main" name="Tema de Office">
  <a:themeElements>
    <a:clrScheme name="Personalizado 1">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dimension ref="A1:AW45"/>
  <sheetViews>
    <sheetView tabSelected="1" topLeftCell="E36" zoomScale="50" zoomScaleNormal="50" workbookViewId="0">
      <selection activeCell="T45" sqref="T45"/>
    </sheetView>
  </sheetViews>
  <sheetFormatPr baseColWidth="10" defaultColWidth="11.42578125" defaultRowHeight="15"/>
  <cols>
    <col min="1" max="1" width="6.7109375" style="79" customWidth="1"/>
    <col min="2" max="2" width="27.28515625" style="79" customWidth="1"/>
    <col min="3" max="3" width="20.140625" style="79" customWidth="1"/>
    <col min="4" max="4" width="55.28515625" style="79" customWidth="1"/>
    <col min="5" max="5" width="14.140625" style="79" customWidth="1"/>
    <col min="6" max="6" width="16" style="79" customWidth="1"/>
    <col min="7" max="7" width="25.28515625" style="79" customWidth="1"/>
    <col min="8" max="8" width="43.140625" style="79" customWidth="1"/>
    <col min="9" max="9" width="11.42578125" style="68"/>
    <col min="10" max="10" width="16.28515625" style="79" customWidth="1"/>
    <col min="11" max="11" width="13.42578125" style="12" customWidth="1"/>
    <col min="12" max="15" width="11.42578125" style="68"/>
    <col min="16" max="16" width="17.7109375" style="68" customWidth="1"/>
    <col min="17" max="17" width="13.7109375" style="79" customWidth="1"/>
    <col min="18" max="18" width="15.5703125" style="12" customWidth="1"/>
    <col min="19" max="19" width="16.28515625" style="12" customWidth="1"/>
    <col min="20" max="20" width="20.5703125" style="12" customWidth="1"/>
    <col min="21" max="21" width="11.42578125" style="68"/>
    <col min="22" max="22" width="16.42578125" style="85" customWidth="1"/>
    <col min="23" max="23" width="21" style="12" customWidth="1"/>
    <col min="24" max="24" width="19" style="138" customWidth="1"/>
    <col min="25" max="25" width="31.7109375" style="12" customWidth="1"/>
    <col min="26" max="29" width="16.42578125" style="12" customWidth="1"/>
    <col min="30" max="31" width="50.42578125" style="12" customWidth="1"/>
    <col min="32" max="34" width="16.42578125" style="12" customWidth="1"/>
    <col min="35" max="36" width="52.42578125" style="12" customWidth="1"/>
    <col min="37" max="39" width="16.42578125" style="12" customWidth="1"/>
    <col min="40" max="40" width="52.5703125" style="12" customWidth="1"/>
    <col min="41" max="41" width="38.5703125" style="12" customWidth="1"/>
    <col min="42" max="42" width="16.42578125" style="12" customWidth="1"/>
    <col min="43" max="43" width="17.85546875" style="12" customWidth="1"/>
    <col min="44" max="45" width="16.42578125" style="12" customWidth="1"/>
    <col min="46" max="46" width="54" style="12" customWidth="1"/>
    <col min="47" max="49" width="16.42578125" style="12" customWidth="1"/>
    <col min="50" max="16384" width="11.42578125" style="79"/>
  </cols>
  <sheetData>
    <row r="1" spans="1:46" ht="22.5" customHeight="1">
      <c r="A1" s="215" t="s">
        <v>0</v>
      </c>
      <c r="B1" s="215"/>
      <c r="C1" s="215"/>
      <c r="D1" s="215"/>
      <c r="E1" s="215"/>
      <c r="F1" s="215"/>
      <c r="G1" s="215"/>
      <c r="H1" s="215"/>
      <c r="I1" s="215"/>
      <c r="J1" s="215"/>
      <c r="K1" s="215"/>
    </row>
    <row r="2" spans="1:46" ht="22.5" customHeight="1">
      <c r="A2" s="215" t="s">
        <v>1</v>
      </c>
      <c r="B2" s="215"/>
      <c r="C2" s="215"/>
      <c r="D2" s="215"/>
      <c r="E2" s="215"/>
      <c r="F2" s="215"/>
      <c r="G2" s="215"/>
      <c r="H2" s="215"/>
      <c r="I2" s="215"/>
      <c r="J2" s="215"/>
      <c r="K2" s="215"/>
    </row>
    <row r="3" spans="1:46" ht="22.5" customHeight="1">
      <c r="A3" s="215" t="s">
        <v>2</v>
      </c>
      <c r="B3" s="215"/>
      <c r="C3" s="215"/>
      <c r="D3" s="215"/>
      <c r="E3" s="215"/>
      <c r="F3" s="215"/>
      <c r="G3" s="215"/>
      <c r="H3" s="215"/>
      <c r="I3" s="215"/>
      <c r="J3" s="215"/>
      <c r="K3" s="215"/>
    </row>
    <row r="4" spans="1:46" ht="15.75" thickBot="1">
      <c r="F4" s="216" t="s">
        <v>3</v>
      </c>
      <c r="G4" s="216"/>
      <c r="H4" s="216"/>
      <c r="I4" s="216"/>
      <c r="J4" s="216"/>
    </row>
    <row r="5" spans="1:46" ht="15.75" customHeight="1">
      <c r="A5" s="217" t="s">
        <v>4</v>
      </c>
      <c r="B5" s="218"/>
      <c r="C5" s="223" t="s">
        <v>5</v>
      </c>
      <c r="D5" s="163"/>
      <c r="F5" s="115" t="s">
        <v>6</v>
      </c>
      <c r="G5" s="115" t="s">
        <v>7</v>
      </c>
      <c r="H5" s="216" t="s">
        <v>8</v>
      </c>
      <c r="I5" s="216"/>
      <c r="J5" s="216"/>
    </row>
    <row r="6" spans="1:46" ht="22.5" customHeight="1">
      <c r="A6" s="219"/>
      <c r="B6" s="220"/>
      <c r="C6" s="224"/>
      <c r="D6" s="163"/>
      <c r="F6" s="13">
        <v>1</v>
      </c>
      <c r="G6" s="116" t="s">
        <v>9</v>
      </c>
      <c r="H6" s="225" t="s">
        <v>10</v>
      </c>
      <c r="I6" s="225"/>
      <c r="J6" s="225"/>
    </row>
    <row r="7" spans="1:46" ht="53.25" customHeight="1">
      <c r="A7" s="219"/>
      <c r="B7" s="220"/>
      <c r="C7" s="224"/>
      <c r="D7" s="163"/>
      <c r="F7" s="13">
        <v>2</v>
      </c>
      <c r="G7" s="116" t="s">
        <v>11</v>
      </c>
      <c r="H7" s="226" t="s">
        <v>12</v>
      </c>
      <c r="I7" s="226"/>
      <c r="J7" s="226"/>
    </row>
    <row r="8" spans="1:46" ht="409.5" customHeight="1" thickBot="1">
      <c r="A8" s="221"/>
      <c r="B8" s="222"/>
      <c r="C8" s="224"/>
      <c r="D8" s="163"/>
      <c r="F8" s="13">
        <v>3</v>
      </c>
      <c r="G8" s="116" t="s">
        <v>13</v>
      </c>
      <c r="H8" s="227" t="s">
        <v>222</v>
      </c>
      <c r="I8" s="228"/>
      <c r="J8" s="229"/>
    </row>
    <row r="9" spans="1:46" ht="225.75" customHeight="1">
      <c r="F9" s="13">
        <v>4</v>
      </c>
      <c r="G9" s="13" t="s">
        <v>223</v>
      </c>
      <c r="H9" s="162" t="s">
        <v>226</v>
      </c>
      <c r="I9" s="163"/>
      <c r="J9" s="163"/>
    </row>
    <row r="10" spans="1:46" ht="18.75" customHeight="1" thickBot="1"/>
    <row r="11" spans="1:46" ht="18.75" customHeight="1">
      <c r="A11" s="195" t="s">
        <v>14</v>
      </c>
      <c r="B11" s="196"/>
      <c r="C11" s="199" t="s">
        <v>15</v>
      </c>
      <c r="D11" s="202" t="s">
        <v>16</v>
      </c>
      <c r="E11" s="203"/>
      <c r="F11" s="203"/>
      <c r="G11" s="203"/>
      <c r="H11" s="203"/>
      <c r="I11" s="203"/>
      <c r="J11" s="203"/>
      <c r="K11" s="203"/>
      <c r="L11" s="203"/>
      <c r="M11" s="203"/>
      <c r="N11" s="203"/>
      <c r="O11" s="203"/>
      <c r="P11" s="199"/>
      <c r="Q11" s="206" t="s">
        <v>17</v>
      </c>
      <c r="R11" s="207"/>
      <c r="S11" s="207"/>
      <c r="T11" s="208"/>
      <c r="U11" s="212" t="s">
        <v>18</v>
      </c>
      <c r="V11" s="192" t="s">
        <v>19</v>
      </c>
      <c r="W11" s="193"/>
      <c r="X11" s="193"/>
      <c r="Y11" s="193"/>
      <c r="Z11" s="194"/>
      <c r="AA11" s="171" t="s">
        <v>19</v>
      </c>
      <c r="AB11" s="172"/>
      <c r="AC11" s="172"/>
      <c r="AD11" s="172"/>
      <c r="AE11" s="173"/>
      <c r="AF11" s="174" t="s">
        <v>19</v>
      </c>
      <c r="AG11" s="175"/>
      <c r="AH11" s="175"/>
      <c r="AI11" s="175"/>
      <c r="AJ11" s="176"/>
      <c r="AK11" s="171" t="s">
        <v>19</v>
      </c>
      <c r="AL11" s="172"/>
      <c r="AM11" s="172"/>
      <c r="AN11" s="172"/>
      <c r="AO11" s="173"/>
      <c r="AP11" s="177" t="s">
        <v>19</v>
      </c>
      <c r="AQ11" s="178"/>
      <c r="AR11" s="178"/>
      <c r="AS11" s="178"/>
      <c r="AT11" s="179"/>
    </row>
    <row r="12" spans="1:46" ht="21" customHeight="1">
      <c r="A12" s="197"/>
      <c r="B12" s="198"/>
      <c r="C12" s="200"/>
      <c r="D12" s="204"/>
      <c r="E12" s="205"/>
      <c r="F12" s="205"/>
      <c r="G12" s="205"/>
      <c r="H12" s="205"/>
      <c r="I12" s="205"/>
      <c r="J12" s="205"/>
      <c r="K12" s="205"/>
      <c r="L12" s="205"/>
      <c r="M12" s="205"/>
      <c r="N12" s="205"/>
      <c r="O12" s="205"/>
      <c r="P12" s="200"/>
      <c r="Q12" s="209"/>
      <c r="R12" s="210"/>
      <c r="S12" s="210"/>
      <c r="T12" s="211"/>
      <c r="U12" s="213"/>
      <c r="V12" s="180" t="s">
        <v>20</v>
      </c>
      <c r="W12" s="181"/>
      <c r="X12" s="181"/>
      <c r="Y12" s="181"/>
      <c r="Z12" s="182"/>
      <c r="AA12" s="183" t="s">
        <v>21</v>
      </c>
      <c r="AB12" s="184"/>
      <c r="AC12" s="184"/>
      <c r="AD12" s="184"/>
      <c r="AE12" s="185"/>
      <c r="AF12" s="186" t="s">
        <v>22</v>
      </c>
      <c r="AG12" s="187"/>
      <c r="AH12" s="187"/>
      <c r="AI12" s="187"/>
      <c r="AJ12" s="188"/>
      <c r="AK12" s="183" t="s">
        <v>23</v>
      </c>
      <c r="AL12" s="184"/>
      <c r="AM12" s="184"/>
      <c r="AN12" s="184"/>
      <c r="AO12" s="185"/>
      <c r="AP12" s="189" t="s">
        <v>24</v>
      </c>
      <c r="AQ12" s="190"/>
      <c r="AR12" s="190"/>
      <c r="AS12" s="190"/>
      <c r="AT12" s="191"/>
    </row>
    <row r="13" spans="1:46" s="12" customFormat="1" ht="45.75" thickBot="1">
      <c r="A13" s="58" t="s">
        <v>25</v>
      </c>
      <c r="B13" s="59" t="s">
        <v>26</v>
      </c>
      <c r="C13" s="201"/>
      <c r="D13" s="58" t="s">
        <v>27</v>
      </c>
      <c r="E13" s="59" t="s">
        <v>28</v>
      </c>
      <c r="F13" s="59" t="s">
        <v>29</v>
      </c>
      <c r="G13" s="59" t="s">
        <v>30</v>
      </c>
      <c r="H13" s="59" t="s">
        <v>31</v>
      </c>
      <c r="I13" s="59" t="s">
        <v>32</v>
      </c>
      <c r="J13" s="59" t="s">
        <v>33</v>
      </c>
      <c r="K13" s="59" t="s">
        <v>34</v>
      </c>
      <c r="L13" s="59" t="s">
        <v>35</v>
      </c>
      <c r="M13" s="59" t="s">
        <v>36</v>
      </c>
      <c r="N13" s="59" t="s">
        <v>37</v>
      </c>
      <c r="O13" s="59" t="s">
        <v>38</v>
      </c>
      <c r="P13" s="60" t="s">
        <v>39</v>
      </c>
      <c r="Q13" s="62" t="s">
        <v>40</v>
      </c>
      <c r="R13" s="63" t="s">
        <v>41</v>
      </c>
      <c r="S13" s="63" t="s">
        <v>42</v>
      </c>
      <c r="T13" s="64" t="s">
        <v>43</v>
      </c>
      <c r="U13" s="214"/>
      <c r="V13" s="86" t="s">
        <v>44</v>
      </c>
      <c r="W13" s="24" t="s">
        <v>45</v>
      </c>
      <c r="X13" s="119" t="s">
        <v>46</v>
      </c>
      <c r="Y13" s="24" t="s">
        <v>47</v>
      </c>
      <c r="Z13" s="38" t="s">
        <v>48</v>
      </c>
      <c r="AA13" s="34" t="s">
        <v>44</v>
      </c>
      <c r="AB13" s="25" t="s">
        <v>45</v>
      </c>
      <c r="AC13" s="25" t="s">
        <v>46</v>
      </c>
      <c r="AD13" s="25" t="s">
        <v>47</v>
      </c>
      <c r="AE13" s="35" t="s">
        <v>48</v>
      </c>
      <c r="AF13" s="36" t="s">
        <v>44</v>
      </c>
      <c r="AG13" s="26" t="s">
        <v>45</v>
      </c>
      <c r="AH13" s="26" t="s">
        <v>46</v>
      </c>
      <c r="AI13" s="26" t="s">
        <v>47</v>
      </c>
      <c r="AJ13" s="37" t="s">
        <v>48</v>
      </c>
      <c r="AK13" s="34" t="s">
        <v>44</v>
      </c>
      <c r="AL13" s="25" t="s">
        <v>45</v>
      </c>
      <c r="AM13" s="25" t="s">
        <v>46</v>
      </c>
      <c r="AN13" s="25" t="s">
        <v>47</v>
      </c>
      <c r="AO13" s="35" t="s">
        <v>48</v>
      </c>
      <c r="AP13" s="28" t="s">
        <v>30</v>
      </c>
      <c r="AQ13" s="27" t="s">
        <v>44</v>
      </c>
      <c r="AR13" s="27" t="s">
        <v>45</v>
      </c>
      <c r="AS13" s="27" t="s">
        <v>46</v>
      </c>
      <c r="AT13" s="29" t="s">
        <v>49</v>
      </c>
    </row>
    <row r="14" spans="1:46" ht="193.5" customHeight="1">
      <c r="A14" s="55">
        <v>7</v>
      </c>
      <c r="B14" s="23" t="s">
        <v>50</v>
      </c>
      <c r="C14" s="56" t="s">
        <v>51</v>
      </c>
      <c r="D14" s="57" t="s">
        <v>52</v>
      </c>
      <c r="E14" s="155">
        <v>4.444E-2</v>
      </c>
      <c r="F14" s="101" t="s">
        <v>53</v>
      </c>
      <c r="G14" s="80" t="s">
        <v>54</v>
      </c>
      <c r="H14" s="65" t="s">
        <v>55</v>
      </c>
      <c r="I14" s="83">
        <v>160</v>
      </c>
      <c r="J14" s="20" t="s">
        <v>56</v>
      </c>
      <c r="K14" s="21" t="s">
        <v>57</v>
      </c>
      <c r="L14" s="87"/>
      <c r="M14" s="87"/>
      <c r="N14" s="88">
        <v>0.1</v>
      </c>
      <c r="O14" s="87"/>
      <c r="P14" s="89">
        <f>L14+M14+N14+O14</f>
        <v>0.1</v>
      </c>
      <c r="Q14" s="61" t="s">
        <v>58</v>
      </c>
      <c r="R14" s="11" t="s">
        <v>59</v>
      </c>
      <c r="S14" s="11" t="s">
        <v>60</v>
      </c>
      <c r="T14" s="31" t="s">
        <v>61</v>
      </c>
      <c r="U14" s="110" t="str">
        <f>IF(Q14="EFICACIA","SI","NO")</f>
        <v>SI</v>
      </c>
      <c r="V14" s="11" t="s">
        <v>62</v>
      </c>
      <c r="W14" s="11" t="s">
        <v>62</v>
      </c>
      <c r="X14" s="139" t="s">
        <v>62</v>
      </c>
      <c r="Y14" s="11" t="s">
        <v>62</v>
      </c>
      <c r="Z14" s="11" t="s">
        <v>62</v>
      </c>
      <c r="AA14" s="78">
        <f>M14</f>
        <v>0</v>
      </c>
      <c r="AB14" s="149"/>
      <c r="AC14" s="149"/>
      <c r="AD14" s="149"/>
      <c r="AE14" s="150"/>
      <c r="AF14" s="30">
        <f>N14</f>
        <v>0.1</v>
      </c>
      <c r="AG14" s="149"/>
      <c r="AH14" s="149"/>
      <c r="AI14" s="149"/>
      <c r="AJ14" s="150"/>
      <c r="AK14" s="30">
        <f>O14</f>
        <v>0</v>
      </c>
      <c r="AL14" s="149"/>
      <c r="AM14" s="149"/>
      <c r="AN14" s="149"/>
      <c r="AO14" s="150"/>
      <c r="AP14" s="30" t="str">
        <f>G14</f>
        <v>Participación ciudadana en los encuentros ciudadanos</v>
      </c>
      <c r="AQ14" s="11" t="e">
        <f>V14+AA14+AF14+AK14</f>
        <v>#VALUE!</v>
      </c>
      <c r="AR14" s="149" t="e">
        <f>W14+AB14+AG14+AL14</f>
        <v>#VALUE!</v>
      </c>
      <c r="AS14" s="149"/>
      <c r="AT14" s="150"/>
    </row>
    <row r="15" spans="1:46" ht="75">
      <c r="A15" s="48">
        <v>7</v>
      </c>
      <c r="B15" s="11" t="s">
        <v>50</v>
      </c>
      <c r="C15" s="49" t="s">
        <v>51</v>
      </c>
      <c r="D15" s="41" t="s">
        <v>63</v>
      </c>
      <c r="E15" s="155">
        <v>4.444E-2</v>
      </c>
      <c r="F15" s="66" t="s">
        <v>64</v>
      </c>
      <c r="G15" s="1" t="s">
        <v>65</v>
      </c>
      <c r="H15" s="67" t="s">
        <v>66</v>
      </c>
      <c r="I15" s="71" t="s">
        <v>67</v>
      </c>
      <c r="J15" s="16" t="s">
        <v>56</v>
      </c>
      <c r="K15" s="19" t="s">
        <v>68</v>
      </c>
      <c r="L15" s="92"/>
      <c r="M15" s="93">
        <v>251</v>
      </c>
      <c r="N15" s="92"/>
      <c r="O15" s="92"/>
      <c r="P15" s="103">
        <f t="shared" ref="P15:P31" si="0">L15+M15+N15+O15</f>
        <v>251</v>
      </c>
      <c r="Q15" s="61" t="s">
        <v>58</v>
      </c>
      <c r="R15" s="11" t="s">
        <v>59</v>
      </c>
      <c r="S15" s="11" t="s">
        <v>60</v>
      </c>
      <c r="T15" s="31" t="s">
        <v>69</v>
      </c>
      <c r="U15" s="102" t="str">
        <f t="shared" ref="U15:U31" si="1">IF(Q15="EFICACIA","SI","NO")</f>
        <v>SI</v>
      </c>
      <c r="V15" s="11" t="s">
        <v>62</v>
      </c>
      <c r="W15" s="11" t="s">
        <v>62</v>
      </c>
      <c r="X15" s="139" t="s">
        <v>62</v>
      </c>
      <c r="Y15" s="11" t="s">
        <v>62</v>
      </c>
      <c r="Z15" s="11" t="s">
        <v>62</v>
      </c>
      <c r="AA15" s="30">
        <f t="shared" ref="AA15:AA38" si="2">M15</f>
        <v>251</v>
      </c>
      <c r="AB15" s="149"/>
      <c r="AC15" s="149"/>
      <c r="AD15" s="149"/>
      <c r="AE15" s="150"/>
      <c r="AF15" s="30">
        <f t="shared" ref="AF15:AF38" si="3">N15</f>
        <v>0</v>
      </c>
      <c r="AG15" s="149"/>
      <c r="AH15" s="149"/>
      <c r="AI15" s="149"/>
      <c r="AJ15" s="150"/>
      <c r="AK15" s="30">
        <f t="shared" ref="AK15:AK38" si="4">O15</f>
        <v>0</v>
      </c>
      <c r="AL15" s="149"/>
      <c r="AM15" s="149"/>
      <c r="AN15" s="149"/>
      <c r="AO15" s="150"/>
      <c r="AP15" s="30" t="str">
        <f t="shared" ref="AP15:AP38" si="5">G15</f>
        <v>Participación de los Ciudadanos en la Audiencia de Rendición de Cuentas</v>
      </c>
      <c r="AQ15" s="11" t="e">
        <f t="shared" ref="AQ15:AR31" si="6">V15+AA15+AF15+AK15</f>
        <v>#VALUE!</v>
      </c>
      <c r="AR15" s="149" t="e">
        <f t="shared" si="6"/>
        <v>#VALUE!</v>
      </c>
      <c r="AS15" s="149"/>
      <c r="AT15" s="150"/>
    </row>
    <row r="16" spans="1:46" ht="120">
      <c r="A16" s="48">
        <v>6</v>
      </c>
      <c r="B16" s="11" t="s">
        <v>70</v>
      </c>
      <c r="C16" s="49" t="s">
        <v>51</v>
      </c>
      <c r="D16" s="41" t="s">
        <v>71</v>
      </c>
      <c r="E16" s="155">
        <v>4.444E-2</v>
      </c>
      <c r="F16" s="10" t="s">
        <v>72</v>
      </c>
      <c r="G16" s="1" t="s">
        <v>73</v>
      </c>
      <c r="H16" s="1" t="s">
        <v>74</v>
      </c>
      <c r="I16" s="70" t="s">
        <v>75</v>
      </c>
      <c r="J16" s="20" t="s">
        <v>76</v>
      </c>
      <c r="K16" s="21" t="s">
        <v>77</v>
      </c>
      <c r="L16" s="92"/>
      <c r="M16" s="94">
        <v>1</v>
      </c>
      <c r="N16" s="94">
        <v>1</v>
      </c>
      <c r="O16" s="94">
        <v>1</v>
      </c>
      <c r="P16" s="95">
        <v>1</v>
      </c>
      <c r="Q16" s="61" t="s">
        <v>58</v>
      </c>
      <c r="R16" s="11" t="s">
        <v>78</v>
      </c>
      <c r="S16" s="11" t="s">
        <v>60</v>
      </c>
      <c r="T16" s="31"/>
      <c r="U16" s="102" t="str">
        <f t="shared" si="1"/>
        <v>SI</v>
      </c>
      <c r="V16" s="11" t="s">
        <v>62</v>
      </c>
      <c r="W16" s="11" t="s">
        <v>62</v>
      </c>
      <c r="X16" s="139" t="s">
        <v>62</v>
      </c>
      <c r="Y16" s="11" t="s">
        <v>62</v>
      </c>
      <c r="Z16" s="11" t="s">
        <v>62</v>
      </c>
      <c r="AA16" s="30">
        <f t="shared" si="2"/>
        <v>1</v>
      </c>
      <c r="AB16" s="149"/>
      <c r="AC16" s="149"/>
      <c r="AD16" s="149"/>
      <c r="AE16" s="150"/>
      <c r="AF16" s="30">
        <f t="shared" si="3"/>
        <v>1</v>
      </c>
      <c r="AG16" s="149"/>
      <c r="AH16" s="149"/>
      <c r="AI16" s="149"/>
      <c r="AJ16" s="150"/>
      <c r="AK16" s="30">
        <f t="shared" si="4"/>
        <v>1</v>
      </c>
      <c r="AL16" s="149"/>
      <c r="AM16" s="149"/>
      <c r="AN16" s="149"/>
      <c r="AO16" s="150"/>
      <c r="AP16" s="30" t="str">
        <f t="shared" si="5"/>
        <v xml:space="preserve">Porcentaje de cumplimiento del Plan de Acción para la implementación de los presupuestos participativos </v>
      </c>
      <c r="AQ16" s="11" t="e">
        <f t="shared" si="6"/>
        <v>#VALUE!</v>
      </c>
      <c r="AR16" s="149" t="e">
        <f t="shared" si="6"/>
        <v>#VALUE!</v>
      </c>
      <c r="AS16" s="149"/>
      <c r="AT16" s="150"/>
    </row>
    <row r="17" spans="1:49" ht="120">
      <c r="A17" s="48">
        <v>6</v>
      </c>
      <c r="B17" s="11" t="s">
        <v>70</v>
      </c>
      <c r="C17" s="49" t="s">
        <v>51</v>
      </c>
      <c r="D17" s="41" t="s">
        <v>79</v>
      </c>
      <c r="E17" s="155">
        <v>4.444E-2</v>
      </c>
      <c r="F17" s="10" t="s">
        <v>72</v>
      </c>
      <c r="G17" s="1" t="s">
        <v>80</v>
      </c>
      <c r="H17" s="1" t="s">
        <v>81</v>
      </c>
      <c r="I17" s="104">
        <v>44.9</v>
      </c>
      <c r="J17" s="16" t="s">
        <v>82</v>
      </c>
      <c r="K17" s="19" t="s">
        <v>83</v>
      </c>
      <c r="L17" s="92"/>
      <c r="M17" s="92"/>
      <c r="N17" s="92"/>
      <c r="O17" s="96">
        <v>0.9</v>
      </c>
      <c r="P17" s="95">
        <v>0.9</v>
      </c>
      <c r="Q17" s="61" t="s">
        <v>58</v>
      </c>
      <c r="R17" s="11" t="s">
        <v>84</v>
      </c>
      <c r="S17" s="11" t="s">
        <v>60</v>
      </c>
      <c r="T17" s="11" t="s">
        <v>85</v>
      </c>
      <c r="U17" s="102" t="str">
        <f t="shared" si="1"/>
        <v>SI</v>
      </c>
      <c r="V17" s="11" t="s">
        <v>62</v>
      </c>
      <c r="W17" s="11" t="s">
        <v>62</v>
      </c>
      <c r="X17" s="139" t="s">
        <v>62</v>
      </c>
      <c r="Y17" s="11" t="s">
        <v>62</v>
      </c>
      <c r="Z17" s="11" t="s">
        <v>62</v>
      </c>
      <c r="AA17" s="30">
        <f t="shared" si="2"/>
        <v>0</v>
      </c>
      <c r="AB17" s="149"/>
      <c r="AC17" s="149"/>
      <c r="AD17" s="149"/>
      <c r="AE17" s="150"/>
      <c r="AF17" s="30">
        <f t="shared" si="3"/>
        <v>0</v>
      </c>
      <c r="AG17" s="149"/>
      <c r="AH17" s="149"/>
      <c r="AI17" s="149"/>
      <c r="AJ17" s="150"/>
      <c r="AK17" s="30">
        <f t="shared" si="4"/>
        <v>0.9</v>
      </c>
      <c r="AL17" s="149"/>
      <c r="AM17" s="149"/>
      <c r="AN17" s="149"/>
      <c r="AO17" s="150"/>
      <c r="AP17" s="30" t="str">
        <f t="shared" si="5"/>
        <v xml:space="preserve">Porcentaje de cumplimiento físico acumulado del Plan de Desarrollo Local </v>
      </c>
      <c r="AQ17" s="11" t="e">
        <f t="shared" si="6"/>
        <v>#VALUE!</v>
      </c>
      <c r="AR17" s="149" t="e">
        <f t="shared" si="6"/>
        <v>#VALUE!</v>
      </c>
      <c r="AS17" s="149"/>
      <c r="AT17" s="150"/>
    </row>
    <row r="18" spans="1:49" ht="120">
      <c r="A18" s="48">
        <v>6</v>
      </c>
      <c r="B18" s="11" t="s">
        <v>70</v>
      </c>
      <c r="C18" s="49" t="s">
        <v>86</v>
      </c>
      <c r="D18" s="42" t="s">
        <v>87</v>
      </c>
      <c r="E18" s="155">
        <v>4.444E-2</v>
      </c>
      <c r="F18" s="10" t="s">
        <v>64</v>
      </c>
      <c r="G18" s="1" t="s">
        <v>88</v>
      </c>
      <c r="H18" s="1" t="s">
        <v>89</v>
      </c>
      <c r="I18" s="71" t="s">
        <v>90</v>
      </c>
      <c r="J18" s="16" t="s">
        <v>82</v>
      </c>
      <c r="K18" s="19" t="s">
        <v>91</v>
      </c>
      <c r="L18" s="92"/>
      <c r="M18" s="94">
        <v>0.2</v>
      </c>
      <c r="N18" s="92"/>
      <c r="O18" s="94">
        <v>0.92</v>
      </c>
      <c r="P18" s="95">
        <v>0.92</v>
      </c>
      <c r="Q18" s="61" t="s">
        <v>58</v>
      </c>
      <c r="R18" s="11" t="s">
        <v>92</v>
      </c>
      <c r="S18" s="11" t="s">
        <v>93</v>
      </c>
      <c r="T18" s="11" t="s">
        <v>92</v>
      </c>
      <c r="U18" s="102" t="str">
        <f t="shared" si="1"/>
        <v>SI</v>
      </c>
      <c r="V18" s="11" t="s">
        <v>62</v>
      </c>
      <c r="W18" s="11" t="s">
        <v>62</v>
      </c>
      <c r="X18" s="139" t="s">
        <v>62</v>
      </c>
      <c r="Y18" s="11" t="s">
        <v>62</v>
      </c>
      <c r="Z18" s="11" t="s">
        <v>62</v>
      </c>
      <c r="AA18" s="30">
        <f t="shared" si="2"/>
        <v>0.2</v>
      </c>
      <c r="AB18" s="149"/>
      <c r="AC18" s="149"/>
      <c r="AD18" s="149"/>
      <c r="AE18" s="150"/>
      <c r="AF18" s="30">
        <f t="shared" si="3"/>
        <v>0</v>
      </c>
      <c r="AG18" s="149"/>
      <c r="AH18" s="149"/>
      <c r="AI18" s="149"/>
      <c r="AJ18" s="150"/>
      <c r="AK18" s="30">
        <f t="shared" si="4"/>
        <v>0.92</v>
      </c>
      <c r="AL18" s="149"/>
      <c r="AM18" s="149"/>
      <c r="AN18" s="149"/>
      <c r="AO18" s="150"/>
      <c r="AP18" s="30" t="str">
        <f t="shared" si="5"/>
        <v>Porcentaje de compromiso del presupuesto de inversión directa de la vigencia 2020</v>
      </c>
      <c r="AQ18" s="11" t="e">
        <f t="shared" si="6"/>
        <v>#VALUE!</v>
      </c>
      <c r="AR18" s="149" t="e">
        <f t="shared" si="6"/>
        <v>#VALUE!</v>
      </c>
      <c r="AS18" s="149"/>
      <c r="AT18" s="150"/>
    </row>
    <row r="19" spans="1:49" ht="120">
      <c r="A19" s="48">
        <v>6</v>
      </c>
      <c r="B19" s="11" t="s">
        <v>70</v>
      </c>
      <c r="C19" s="49" t="s">
        <v>86</v>
      </c>
      <c r="D19" s="42" t="s">
        <v>94</v>
      </c>
      <c r="E19" s="155">
        <v>4.444E-2</v>
      </c>
      <c r="F19" s="10" t="s">
        <v>64</v>
      </c>
      <c r="G19" s="1" t="s">
        <v>95</v>
      </c>
      <c r="H19" s="1" t="s">
        <v>96</v>
      </c>
      <c r="I19" s="72">
        <v>0.29820000000000002</v>
      </c>
      <c r="J19" s="16" t="s">
        <v>82</v>
      </c>
      <c r="K19" s="19" t="s">
        <v>97</v>
      </c>
      <c r="L19" s="92"/>
      <c r="M19" s="92"/>
      <c r="N19" s="92"/>
      <c r="O19" s="94">
        <v>0.25</v>
      </c>
      <c r="P19" s="95">
        <v>0.25</v>
      </c>
      <c r="Q19" s="61" t="s">
        <v>58</v>
      </c>
      <c r="R19" s="11" t="s">
        <v>92</v>
      </c>
      <c r="S19" s="11" t="s">
        <v>93</v>
      </c>
      <c r="T19" s="11" t="s">
        <v>92</v>
      </c>
      <c r="U19" s="102" t="str">
        <f t="shared" si="1"/>
        <v>SI</v>
      </c>
      <c r="V19" s="11" t="s">
        <v>62</v>
      </c>
      <c r="W19" s="11" t="s">
        <v>62</v>
      </c>
      <c r="X19" s="139" t="s">
        <v>62</v>
      </c>
      <c r="Y19" s="11" t="s">
        <v>62</v>
      </c>
      <c r="Z19" s="11" t="s">
        <v>62</v>
      </c>
      <c r="AA19" s="30">
        <f t="shared" si="2"/>
        <v>0</v>
      </c>
      <c r="AB19" s="149"/>
      <c r="AC19" s="149"/>
      <c r="AD19" s="149"/>
      <c r="AE19" s="150"/>
      <c r="AF19" s="30">
        <f t="shared" si="3"/>
        <v>0</v>
      </c>
      <c r="AG19" s="149"/>
      <c r="AH19" s="149"/>
      <c r="AI19" s="149"/>
      <c r="AJ19" s="150"/>
      <c r="AK19" s="30">
        <f t="shared" si="4"/>
        <v>0.25</v>
      </c>
      <c r="AL19" s="149"/>
      <c r="AM19" s="149"/>
      <c r="AN19" s="149"/>
      <c r="AO19" s="150"/>
      <c r="AP19" s="30" t="str">
        <f t="shared" si="5"/>
        <v>Porcentaje de Giros de la Vigencia 2019</v>
      </c>
      <c r="AQ19" s="11" t="e">
        <f t="shared" si="6"/>
        <v>#VALUE!</v>
      </c>
      <c r="AR19" s="149" t="e">
        <f t="shared" si="6"/>
        <v>#VALUE!</v>
      </c>
      <c r="AS19" s="149"/>
      <c r="AT19" s="150"/>
    </row>
    <row r="20" spans="1:49" ht="120">
      <c r="A20" s="48">
        <v>6</v>
      </c>
      <c r="B20" s="11" t="s">
        <v>70</v>
      </c>
      <c r="C20" s="49" t="s">
        <v>86</v>
      </c>
      <c r="D20" s="42" t="s">
        <v>98</v>
      </c>
      <c r="E20" s="155">
        <v>4.444E-2</v>
      </c>
      <c r="F20" s="10" t="s">
        <v>64</v>
      </c>
      <c r="G20" s="1" t="s">
        <v>99</v>
      </c>
      <c r="H20" s="1" t="s">
        <v>100</v>
      </c>
      <c r="I20" s="72">
        <v>0.79690000000000005</v>
      </c>
      <c r="J20" s="16" t="s">
        <v>82</v>
      </c>
      <c r="K20" s="19" t="s">
        <v>101</v>
      </c>
      <c r="L20" s="92"/>
      <c r="M20" s="92"/>
      <c r="N20" s="92"/>
      <c r="O20" s="94">
        <v>0.6</v>
      </c>
      <c r="P20" s="95">
        <v>0.6</v>
      </c>
      <c r="Q20" s="61" t="s">
        <v>58</v>
      </c>
      <c r="R20" s="11" t="s">
        <v>92</v>
      </c>
      <c r="S20" s="11" t="s">
        <v>93</v>
      </c>
      <c r="T20" s="11" t="s">
        <v>92</v>
      </c>
      <c r="U20" s="102" t="str">
        <f t="shared" si="1"/>
        <v>SI</v>
      </c>
      <c r="V20" s="11" t="s">
        <v>62</v>
      </c>
      <c r="W20" s="11" t="s">
        <v>62</v>
      </c>
      <c r="X20" s="139" t="s">
        <v>62</v>
      </c>
      <c r="Y20" s="11" t="s">
        <v>62</v>
      </c>
      <c r="Z20" s="11" t="s">
        <v>62</v>
      </c>
      <c r="AA20" s="30">
        <f t="shared" si="2"/>
        <v>0</v>
      </c>
      <c r="AB20" s="149"/>
      <c r="AC20" s="149"/>
      <c r="AD20" s="149"/>
      <c r="AE20" s="150"/>
      <c r="AF20" s="30">
        <f t="shared" si="3"/>
        <v>0</v>
      </c>
      <c r="AG20" s="149"/>
      <c r="AH20" s="149"/>
      <c r="AI20" s="149"/>
      <c r="AJ20" s="150"/>
      <c r="AK20" s="30">
        <f t="shared" si="4"/>
        <v>0.6</v>
      </c>
      <c r="AL20" s="149"/>
      <c r="AM20" s="149"/>
      <c r="AN20" s="149"/>
      <c r="AO20" s="150"/>
      <c r="AP20" s="30" t="str">
        <f t="shared" si="5"/>
        <v>Porcentaje de Giros de Obligaciones por Pagar 2019 y anteriores</v>
      </c>
      <c r="AQ20" s="11" t="e">
        <f t="shared" si="6"/>
        <v>#VALUE!</v>
      </c>
      <c r="AR20" s="149" t="e">
        <f t="shared" si="6"/>
        <v>#VALUE!</v>
      </c>
      <c r="AS20" s="149"/>
      <c r="AT20" s="150"/>
    </row>
    <row r="21" spans="1:49" ht="120">
      <c r="A21" s="48">
        <v>6</v>
      </c>
      <c r="B21" s="11" t="s">
        <v>70</v>
      </c>
      <c r="C21" s="49" t="s">
        <v>86</v>
      </c>
      <c r="D21" s="43" t="s">
        <v>102</v>
      </c>
      <c r="E21" s="155">
        <v>4.444E-2</v>
      </c>
      <c r="F21" s="10" t="s">
        <v>64</v>
      </c>
      <c r="G21" s="1" t="s">
        <v>103</v>
      </c>
      <c r="H21" s="1" t="s">
        <v>104</v>
      </c>
      <c r="I21" s="72">
        <v>0.44490000000000002</v>
      </c>
      <c r="J21" s="16" t="s">
        <v>82</v>
      </c>
      <c r="K21" s="19" t="s">
        <v>105</v>
      </c>
      <c r="L21" s="92"/>
      <c r="M21" s="92"/>
      <c r="N21" s="92"/>
      <c r="O21" s="94">
        <v>0.7</v>
      </c>
      <c r="P21" s="95">
        <v>0.7</v>
      </c>
      <c r="Q21" s="61" t="s">
        <v>58</v>
      </c>
      <c r="R21" s="11" t="s">
        <v>92</v>
      </c>
      <c r="S21" s="11" t="s">
        <v>93</v>
      </c>
      <c r="T21" s="11" t="s">
        <v>92</v>
      </c>
      <c r="U21" s="102" t="str">
        <f t="shared" si="1"/>
        <v>SI</v>
      </c>
      <c r="V21" s="11" t="s">
        <v>62</v>
      </c>
      <c r="W21" s="11" t="s">
        <v>62</v>
      </c>
      <c r="X21" s="139" t="s">
        <v>62</v>
      </c>
      <c r="Y21" s="11" t="s">
        <v>62</v>
      </c>
      <c r="Z21" s="11" t="s">
        <v>62</v>
      </c>
      <c r="AA21" s="30">
        <f t="shared" si="2"/>
        <v>0</v>
      </c>
      <c r="AB21" s="149"/>
      <c r="AC21" s="149"/>
      <c r="AD21" s="149"/>
      <c r="AE21" s="150"/>
      <c r="AF21" s="30">
        <f t="shared" si="3"/>
        <v>0</v>
      </c>
      <c r="AG21" s="149"/>
      <c r="AH21" s="149"/>
      <c r="AI21" s="149"/>
      <c r="AJ21" s="150"/>
      <c r="AK21" s="30">
        <f t="shared" si="4"/>
        <v>0.7</v>
      </c>
      <c r="AL21" s="149"/>
      <c r="AM21" s="149"/>
      <c r="AN21" s="149"/>
      <c r="AO21" s="150"/>
      <c r="AP21" s="30" t="str">
        <f t="shared" si="5"/>
        <v xml:space="preserve">Porcentaje de Giros de Obligaciones por Pagar </v>
      </c>
      <c r="AQ21" s="11" t="e">
        <f t="shared" si="6"/>
        <v>#VALUE!</v>
      </c>
      <c r="AR21" s="149" t="e">
        <f t="shared" si="6"/>
        <v>#VALUE!</v>
      </c>
      <c r="AS21" s="149"/>
      <c r="AT21" s="150"/>
    </row>
    <row r="22" spans="1:49" ht="120">
      <c r="A22" s="48">
        <v>6</v>
      </c>
      <c r="B22" s="11" t="s">
        <v>70</v>
      </c>
      <c r="C22" s="49" t="s">
        <v>86</v>
      </c>
      <c r="D22" s="42" t="s">
        <v>106</v>
      </c>
      <c r="E22" s="155">
        <v>4.444E-2</v>
      </c>
      <c r="F22" s="10" t="s">
        <v>72</v>
      </c>
      <c r="G22" s="1" t="s">
        <v>107</v>
      </c>
      <c r="H22" s="18" t="s">
        <v>74</v>
      </c>
      <c r="I22" s="69" t="s">
        <v>75</v>
      </c>
      <c r="J22" s="16" t="s">
        <v>76</v>
      </c>
      <c r="K22" s="19" t="s">
        <v>77</v>
      </c>
      <c r="L22" s="94"/>
      <c r="M22" s="94">
        <v>1</v>
      </c>
      <c r="N22" s="94">
        <v>1</v>
      </c>
      <c r="O22" s="94">
        <v>1</v>
      </c>
      <c r="P22" s="95">
        <v>1</v>
      </c>
      <c r="Q22" s="61" t="s">
        <v>58</v>
      </c>
      <c r="R22" s="11" t="s">
        <v>108</v>
      </c>
      <c r="S22" s="11" t="s">
        <v>109</v>
      </c>
      <c r="T22" s="31"/>
      <c r="U22" s="110" t="str">
        <f t="shared" si="1"/>
        <v>SI</v>
      </c>
      <c r="V22" s="11" t="s">
        <v>110</v>
      </c>
      <c r="W22" s="11" t="s">
        <v>110</v>
      </c>
      <c r="X22" s="139" t="s">
        <v>110</v>
      </c>
      <c r="Y22" s="11" t="s">
        <v>110</v>
      </c>
      <c r="Z22" s="11" t="s">
        <v>110</v>
      </c>
      <c r="AA22" s="30">
        <f t="shared" si="2"/>
        <v>1</v>
      </c>
      <c r="AB22" s="149"/>
      <c r="AC22" s="149"/>
      <c r="AD22" s="149"/>
      <c r="AE22" s="150"/>
      <c r="AF22" s="30">
        <f t="shared" si="3"/>
        <v>1</v>
      </c>
      <c r="AG22" s="149"/>
      <c r="AH22" s="149"/>
      <c r="AI22" s="149"/>
      <c r="AJ22" s="150"/>
      <c r="AK22" s="30">
        <f t="shared" si="4"/>
        <v>1</v>
      </c>
      <c r="AL22" s="149"/>
      <c r="AM22" s="149"/>
      <c r="AN22" s="149"/>
      <c r="AO22" s="150"/>
      <c r="AP22" s="30" t="str">
        <f t="shared" si="5"/>
        <v>Porcentaje de ejecución del SIPSE local</v>
      </c>
      <c r="AQ22" s="11" t="e">
        <f t="shared" si="6"/>
        <v>#VALUE!</v>
      </c>
      <c r="AR22" s="149" t="e">
        <f t="shared" si="6"/>
        <v>#VALUE!</v>
      </c>
      <c r="AS22" s="149"/>
      <c r="AT22" s="150"/>
    </row>
    <row r="23" spans="1:49" ht="120">
      <c r="A23" s="48">
        <v>6</v>
      </c>
      <c r="B23" s="11" t="s">
        <v>70</v>
      </c>
      <c r="C23" s="49" t="s">
        <v>86</v>
      </c>
      <c r="D23" s="42" t="s">
        <v>111</v>
      </c>
      <c r="E23" s="155">
        <v>4.444E-2</v>
      </c>
      <c r="F23" s="10" t="s">
        <v>64</v>
      </c>
      <c r="G23" s="1" t="s">
        <v>112</v>
      </c>
      <c r="H23" s="18" t="s">
        <v>74</v>
      </c>
      <c r="I23" s="69" t="s">
        <v>75</v>
      </c>
      <c r="J23" s="16" t="s">
        <v>76</v>
      </c>
      <c r="K23" s="19" t="s">
        <v>77</v>
      </c>
      <c r="L23" s="94"/>
      <c r="M23" s="94">
        <v>1</v>
      </c>
      <c r="N23" s="94">
        <v>1</v>
      </c>
      <c r="O23" s="94">
        <v>1</v>
      </c>
      <c r="P23" s="95">
        <v>1</v>
      </c>
      <c r="Q23" s="61" t="s">
        <v>58</v>
      </c>
      <c r="R23" s="11" t="s">
        <v>113</v>
      </c>
      <c r="S23" s="11" t="s">
        <v>114</v>
      </c>
      <c r="T23" s="91" t="s">
        <v>115</v>
      </c>
      <c r="U23" s="102" t="str">
        <f t="shared" si="1"/>
        <v>SI</v>
      </c>
      <c r="V23" s="11" t="s">
        <v>110</v>
      </c>
      <c r="W23" s="11" t="s">
        <v>110</v>
      </c>
      <c r="X23" s="139" t="s">
        <v>110</v>
      </c>
      <c r="Y23" s="11" t="s">
        <v>110</v>
      </c>
      <c r="Z23" s="11" t="s">
        <v>110</v>
      </c>
      <c r="AA23" s="30">
        <f t="shared" si="2"/>
        <v>1</v>
      </c>
      <c r="AB23" s="149"/>
      <c r="AC23" s="149"/>
      <c r="AD23" s="149"/>
      <c r="AE23" s="150"/>
      <c r="AF23" s="30">
        <f t="shared" si="3"/>
        <v>1</v>
      </c>
      <c r="AG23" s="149"/>
      <c r="AH23" s="149"/>
      <c r="AI23" s="149"/>
      <c r="AJ23" s="150"/>
      <c r="AK23" s="30">
        <f t="shared" si="4"/>
        <v>1</v>
      </c>
      <c r="AL23" s="149"/>
      <c r="AM23" s="149"/>
      <c r="AN23" s="149"/>
      <c r="AO23" s="150"/>
      <c r="AP23" s="30" t="str">
        <f t="shared" si="5"/>
        <v>Porcentaje de avance acumulado en el cumplimiento del Plan de Sostenibilidad contable programado</v>
      </c>
      <c r="AQ23" s="11" t="e">
        <f t="shared" si="6"/>
        <v>#VALUE!</v>
      </c>
      <c r="AR23" s="149" t="e">
        <f t="shared" si="6"/>
        <v>#VALUE!</v>
      </c>
      <c r="AS23" s="149"/>
      <c r="AT23" s="150"/>
    </row>
    <row r="24" spans="1:49" ht="97.5" customHeight="1">
      <c r="A24" s="48">
        <v>7</v>
      </c>
      <c r="B24" s="11" t="s">
        <v>50</v>
      </c>
      <c r="C24" s="49" t="s">
        <v>116</v>
      </c>
      <c r="D24" s="42" t="s">
        <v>117</v>
      </c>
      <c r="E24" s="155">
        <v>4.444E-2</v>
      </c>
      <c r="F24" s="10" t="s">
        <v>64</v>
      </c>
      <c r="G24" s="1" t="s">
        <v>118</v>
      </c>
      <c r="H24" s="1" t="s">
        <v>119</v>
      </c>
      <c r="I24" s="69">
        <v>227</v>
      </c>
      <c r="J24" s="16" t="s">
        <v>82</v>
      </c>
      <c r="K24" s="19" t="s">
        <v>120</v>
      </c>
      <c r="L24" s="94">
        <v>0.25</v>
      </c>
      <c r="M24" s="94">
        <v>0.5</v>
      </c>
      <c r="N24" s="94">
        <v>0.75</v>
      </c>
      <c r="O24" s="94">
        <v>1</v>
      </c>
      <c r="P24" s="95">
        <v>1</v>
      </c>
      <c r="Q24" s="61" t="s">
        <v>58</v>
      </c>
      <c r="R24" s="11" t="s">
        <v>121</v>
      </c>
      <c r="S24" s="11" t="s">
        <v>122</v>
      </c>
      <c r="T24" s="91" t="s">
        <v>123</v>
      </c>
      <c r="U24" s="110" t="str">
        <f t="shared" si="1"/>
        <v>SI</v>
      </c>
      <c r="V24" s="97">
        <f>L24</f>
        <v>0.25</v>
      </c>
      <c r="W24" s="142">
        <v>0.09</v>
      </c>
      <c r="X24" s="134">
        <f>W24/V24</f>
        <v>0.36</v>
      </c>
      <c r="Y24" s="11" t="s">
        <v>221</v>
      </c>
      <c r="Z24" s="112" t="s">
        <v>124</v>
      </c>
      <c r="AA24" s="78">
        <f t="shared" si="2"/>
        <v>0.5</v>
      </c>
      <c r="AB24" s="149"/>
      <c r="AC24" s="149"/>
      <c r="AD24" s="149"/>
      <c r="AE24" s="150"/>
      <c r="AF24" s="30">
        <f t="shared" si="3"/>
        <v>0.75</v>
      </c>
      <c r="AG24" s="149"/>
      <c r="AH24" s="149"/>
      <c r="AI24" s="149"/>
      <c r="AJ24" s="150"/>
      <c r="AK24" s="30">
        <f t="shared" si="4"/>
        <v>1</v>
      </c>
      <c r="AL24" s="149"/>
      <c r="AM24" s="149"/>
      <c r="AN24" s="149"/>
      <c r="AO24" s="150"/>
      <c r="AP24" s="30" t="str">
        <f t="shared" si="5"/>
        <v>Respuesta a los requerimiento de los ciudadanos</v>
      </c>
      <c r="AQ24" s="11">
        <f t="shared" si="6"/>
        <v>2.5</v>
      </c>
      <c r="AR24" s="149">
        <f t="shared" si="6"/>
        <v>0.09</v>
      </c>
      <c r="AS24" s="149"/>
      <c r="AT24" s="150"/>
    </row>
    <row r="25" spans="1:49" ht="255">
      <c r="A25" s="48">
        <v>1</v>
      </c>
      <c r="B25" s="11" t="s">
        <v>125</v>
      </c>
      <c r="C25" s="49" t="s">
        <v>126</v>
      </c>
      <c r="D25" s="43" t="s">
        <v>127</v>
      </c>
      <c r="E25" s="155">
        <v>4.444E-2</v>
      </c>
      <c r="F25" s="10" t="s">
        <v>64</v>
      </c>
      <c r="G25" s="1" t="s">
        <v>128</v>
      </c>
      <c r="H25" s="1" t="s">
        <v>129</v>
      </c>
      <c r="I25" s="69">
        <v>42</v>
      </c>
      <c r="J25" s="16" t="s">
        <v>56</v>
      </c>
      <c r="K25" s="19" t="s">
        <v>130</v>
      </c>
      <c r="L25" s="92">
        <v>8</v>
      </c>
      <c r="M25" s="92">
        <v>15</v>
      </c>
      <c r="N25" s="92">
        <v>15</v>
      </c>
      <c r="O25" s="92">
        <v>12</v>
      </c>
      <c r="P25" s="98">
        <f t="shared" si="0"/>
        <v>50</v>
      </c>
      <c r="Q25" s="61" t="s">
        <v>58</v>
      </c>
      <c r="R25" s="11" t="s">
        <v>131</v>
      </c>
      <c r="S25" s="11" t="s">
        <v>132</v>
      </c>
      <c r="T25" s="91" t="s">
        <v>133</v>
      </c>
      <c r="U25" s="102" t="s">
        <v>134</v>
      </c>
      <c r="V25" s="90">
        <f t="shared" ref="V25:V37" si="7">L25</f>
        <v>8</v>
      </c>
      <c r="W25" s="117">
        <v>8</v>
      </c>
      <c r="X25" s="135">
        <v>1</v>
      </c>
      <c r="Y25" s="76" t="s">
        <v>135</v>
      </c>
      <c r="Z25" s="91" t="s">
        <v>133</v>
      </c>
      <c r="AA25" s="30">
        <f t="shared" si="2"/>
        <v>15</v>
      </c>
      <c r="AB25" s="149"/>
      <c r="AC25" s="149"/>
      <c r="AD25" s="149"/>
      <c r="AE25" s="150"/>
      <c r="AF25" s="30">
        <f t="shared" si="3"/>
        <v>15</v>
      </c>
      <c r="AG25" s="149"/>
      <c r="AH25" s="149"/>
      <c r="AI25" s="149"/>
      <c r="AJ25" s="150"/>
      <c r="AK25" s="30">
        <f t="shared" si="4"/>
        <v>12</v>
      </c>
      <c r="AL25" s="149"/>
      <c r="AM25" s="149"/>
      <c r="AN25" s="149"/>
      <c r="AO25" s="150"/>
      <c r="AP25" s="30" t="str">
        <f t="shared" si="5"/>
        <v>Acciones de control a las actuaciones de IVC control en materia actividad económica</v>
      </c>
      <c r="AQ25" s="11">
        <f t="shared" si="6"/>
        <v>50</v>
      </c>
      <c r="AR25" s="149">
        <f t="shared" si="6"/>
        <v>8</v>
      </c>
      <c r="AS25" s="149"/>
      <c r="AT25" s="150"/>
    </row>
    <row r="26" spans="1:49" ht="120">
      <c r="A26" s="48">
        <v>1</v>
      </c>
      <c r="B26" s="11" t="s">
        <v>125</v>
      </c>
      <c r="C26" s="49" t="s">
        <v>126</v>
      </c>
      <c r="D26" s="43" t="s">
        <v>136</v>
      </c>
      <c r="E26" s="155">
        <v>4.444E-2</v>
      </c>
      <c r="F26" s="10" t="s">
        <v>64</v>
      </c>
      <c r="G26" s="1" t="s">
        <v>137</v>
      </c>
      <c r="H26" s="1" t="s">
        <v>138</v>
      </c>
      <c r="I26" s="69">
        <v>24</v>
      </c>
      <c r="J26" s="16" t="s">
        <v>56</v>
      </c>
      <c r="K26" s="19" t="s">
        <v>130</v>
      </c>
      <c r="L26" s="92">
        <v>6</v>
      </c>
      <c r="M26" s="92">
        <v>8</v>
      </c>
      <c r="N26" s="92">
        <v>8</v>
      </c>
      <c r="O26" s="92">
        <v>8</v>
      </c>
      <c r="P26" s="92">
        <f t="shared" si="0"/>
        <v>30</v>
      </c>
      <c r="Q26" s="61" t="s">
        <v>58</v>
      </c>
      <c r="R26" s="11" t="s">
        <v>131</v>
      </c>
      <c r="S26" s="11" t="s">
        <v>132</v>
      </c>
      <c r="T26" s="91" t="s">
        <v>139</v>
      </c>
      <c r="U26" s="102" t="str">
        <f t="shared" si="1"/>
        <v>SI</v>
      </c>
      <c r="V26" s="90">
        <f t="shared" si="7"/>
        <v>6</v>
      </c>
      <c r="W26" s="117">
        <v>2</v>
      </c>
      <c r="X26" s="135">
        <f t="shared" ref="X26" si="8">W26/V26</f>
        <v>0.33333333333333331</v>
      </c>
      <c r="Y26" s="76" t="s">
        <v>140</v>
      </c>
      <c r="Z26" s="91" t="s">
        <v>139</v>
      </c>
      <c r="AA26" s="30">
        <f t="shared" si="2"/>
        <v>8</v>
      </c>
      <c r="AB26" s="149"/>
      <c r="AC26" s="149"/>
      <c r="AD26" s="149"/>
      <c r="AE26" s="150"/>
      <c r="AF26" s="30">
        <f t="shared" si="3"/>
        <v>8</v>
      </c>
      <c r="AG26" s="149"/>
      <c r="AH26" s="149"/>
      <c r="AI26" s="149"/>
      <c r="AJ26" s="150"/>
      <c r="AK26" s="30">
        <f t="shared" si="4"/>
        <v>8</v>
      </c>
      <c r="AL26" s="149"/>
      <c r="AM26" s="149"/>
      <c r="AN26" s="149"/>
      <c r="AO26" s="150"/>
      <c r="AP26" s="30" t="str">
        <f t="shared" si="5"/>
        <v>Acciones de control a las actuaciones de IVC control en materia de  integridad del espacio publico.</v>
      </c>
      <c r="AQ26" s="11">
        <f t="shared" si="6"/>
        <v>30</v>
      </c>
      <c r="AR26" s="149">
        <f t="shared" si="6"/>
        <v>2</v>
      </c>
      <c r="AS26" s="149"/>
      <c r="AT26" s="150"/>
    </row>
    <row r="27" spans="1:49" ht="210">
      <c r="A27" s="48">
        <v>1</v>
      </c>
      <c r="B27" s="11" t="s">
        <v>125</v>
      </c>
      <c r="C27" s="49" t="s">
        <v>126</v>
      </c>
      <c r="D27" s="43" t="s">
        <v>141</v>
      </c>
      <c r="E27" s="155">
        <v>4.444E-2</v>
      </c>
      <c r="F27" s="10" t="s">
        <v>64</v>
      </c>
      <c r="G27" s="1" t="s">
        <v>142</v>
      </c>
      <c r="H27" s="1" t="s">
        <v>143</v>
      </c>
      <c r="I27" s="69">
        <v>26</v>
      </c>
      <c r="J27" s="16" t="s">
        <v>56</v>
      </c>
      <c r="K27" s="19" t="s">
        <v>130</v>
      </c>
      <c r="L27" s="92">
        <v>6</v>
      </c>
      <c r="M27" s="92">
        <v>8</v>
      </c>
      <c r="N27" s="92">
        <v>8</v>
      </c>
      <c r="O27" s="92">
        <v>8</v>
      </c>
      <c r="P27" s="92">
        <f t="shared" si="0"/>
        <v>30</v>
      </c>
      <c r="Q27" s="61" t="s">
        <v>58</v>
      </c>
      <c r="R27" s="11" t="s">
        <v>131</v>
      </c>
      <c r="S27" s="11" t="s">
        <v>132</v>
      </c>
      <c r="T27" s="91" t="s">
        <v>144</v>
      </c>
      <c r="U27" s="102" t="str">
        <f t="shared" si="1"/>
        <v>SI</v>
      </c>
      <c r="V27" s="90">
        <f t="shared" si="7"/>
        <v>6</v>
      </c>
      <c r="W27" s="117">
        <v>6</v>
      </c>
      <c r="X27" s="135">
        <v>1</v>
      </c>
      <c r="Y27" s="76" t="s">
        <v>145</v>
      </c>
      <c r="Z27" s="91" t="s">
        <v>144</v>
      </c>
      <c r="AA27" s="30">
        <f t="shared" si="2"/>
        <v>8</v>
      </c>
      <c r="AB27" s="149"/>
      <c r="AC27" s="149"/>
      <c r="AD27" s="149"/>
      <c r="AE27" s="150"/>
      <c r="AF27" s="30">
        <f t="shared" si="3"/>
        <v>8</v>
      </c>
      <c r="AG27" s="149"/>
      <c r="AH27" s="149"/>
      <c r="AI27" s="149"/>
      <c r="AJ27" s="150"/>
      <c r="AK27" s="30">
        <f t="shared" si="4"/>
        <v>8</v>
      </c>
      <c r="AL27" s="149"/>
      <c r="AM27" s="149"/>
      <c r="AN27" s="149"/>
      <c r="AO27" s="150"/>
      <c r="AP27" s="30" t="str">
        <f t="shared" si="5"/>
        <v>Acciones de control  en materia de obras y urbanismo</v>
      </c>
      <c r="AQ27" s="11">
        <f t="shared" si="6"/>
        <v>30</v>
      </c>
      <c r="AR27" s="149">
        <f t="shared" si="6"/>
        <v>6</v>
      </c>
      <c r="AS27" s="149"/>
      <c r="AT27" s="150"/>
    </row>
    <row r="28" spans="1:49" ht="90">
      <c r="A28" s="48">
        <v>1</v>
      </c>
      <c r="B28" s="11" t="s">
        <v>125</v>
      </c>
      <c r="C28" s="49" t="s">
        <v>126</v>
      </c>
      <c r="D28" s="42" t="s">
        <v>224</v>
      </c>
      <c r="E28" s="155">
        <v>4.444E-2</v>
      </c>
      <c r="F28" s="10" t="s">
        <v>64</v>
      </c>
      <c r="G28" s="1" t="s">
        <v>146</v>
      </c>
      <c r="H28" s="1" t="s">
        <v>147</v>
      </c>
      <c r="I28" s="69">
        <v>16663</v>
      </c>
      <c r="J28" s="16" t="s">
        <v>56</v>
      </c>
      <c r="K28" s="19" t="s">
        <v>148</v>
      </c>
      <c r="L28" s="94">
        <v>0</v>
      </c>
      <c r="M28" s="94">
        <v>0.15</v>
      </c>
      <c r="N28" s="94">
        <v>0.13</v>
      </c>
      <c r="O28" s="94">
        <v>0.12</v>
      </c>
      <c r="P28" s="95">
        <v>0.4</v>
      </c>
      <c r="Q28" s="61" t="s">
        <v>58</v>
      </c>
      <c r="R28" s="11" t="s">
        <v>149</v>
      </c>
      <c r="S28" s="11" t="s">
        <v>132</v>
      </c>
      <c r="T28" s="77"/>
      <c r="U28" s="110" t="str">
        <f t="shared" si="1"/>
        <v>SI</v>
      </c>
      <c r="V28" s="76" t="s">
        <v>110</v>
      </c>
      <c r="W28" s="76" t="s">
        <v>110</v>
      </c>
      <c r="X28" s="140" t="s">
        <v>110</v>
      </c>
      <c r="Y28" s="76" t="s">
        <v>110</v>
      </c>
      <c r="Z28" s="76" t="s">
        <v>110</v>
      </c>
      <c r="AA28" s="78"/>
      <c r="AB28" s="149"/>
      <c r="AC28" s="149"/>
      <c r="AD28" s="149"/>
      <c r="AE28" s="150"/>
      <c r="AF28" s="30">
        <f t="shared" si="3"/>
        <v>0.13</v>
      </c>
      <c r="AG28" s="149"/>
      <c r="AH28" s="149"/>
      <c r="AI28" s="149"/>
      <c r="AJ28" s="150"/>
      <c r="AK28" s="30">
        <f t="shared" si="4"/>
        <v>0.12</v>
      </c>
      <c r="AL28" s="149"/>
      <c r="AM28" s="149"/>
      <c r="AN28" s="149"/>
      <c r="AO28" s="150"/>
      <c r="AP28" s="30" t="str">
        <f t="shared" si="5"/>
        <v xml:space="preserve">Porcentaje de expedientes de policía con impulso procesal </v>
      </c>
      <c r="AQ28" s="11" t="e">
        <f t="shared" si="6"/>
        <v>#VALUE!</v>
      </c>
      <c r="AR28" s="149" t="e">
        <f t="shared" si="6"/>
        <v>#VALUE!</v>
      </c>
      <c r="AS28" s="149"/>
      <c r="AT28" s="150"/>
    </row>
    <row r="29" spans="1:49" ht="90">
      <c r="A29" s="48" t="s">
        <v>150</v>
      </c>
      <c r="B29" s="11" t="s">
        <v>125</v>
      </c>
      <c r="C29" s="49" t="s">
        <v>126</v>
      </c>
      <c r="D29" s="42" t="s">
        <v>151</v>
      </c>
      <c r="E29" s="155">
        <v>4.444E-2</v>
      </c>
      <c r="F29" s="10" t="s">
        <v>64</v>
      </c>
      <c r="G29" s="1" t="s">
        <v>152</v>
      </c>
      <c r="H29" s="1" t="s">
        <v>153</v>
      </c>
      <c r="I29" s="69">
        <v>16663</v>
      </c>
      <c r="J29" s="16" t="s">
        <v>56</v>
      </c>
      <c r="K29" s="19" t="s">
        <v>154</v>
      </c>
      <c r="L29" s="94">
        <v>0.05</v>
      </c>
      <c r="M29" s="94">
        <v>0.05</v>
      </c>
      <c r="N29" s="94">
        <v>0.05</v>
      </c>
      <c r="O29" s="94">
        <v>0.05</v>
      </c>
      <c r="P29" s="95">
        <v>0.2</v>
      </c>
      <c r="Q29" s="61" t="s">
        <v>58</v>
      </c>
      <c r="R29" s="11" t="s">
        <v>149</v>
      </c>
      <c r="S29" s="11" t="s">
        <v>132</v>
      </c>
      <c r="T29" s="77"/>
      <c r="U29" s="110" t="str">
        <f t="shared" si="1"/>
        <v>SI</v>
      </c>
      <c r="V29" s="113">
        <f t="shared" si="7"/>
        <v>0.05</v>
      </c>
      <c r="W29" s="113" t="s">
        <v>155</v>
      </c>
      <c r="X29" s="136" t="s">
        <v>156</v>
      </c>
      <c r="Y29" s="76" t="s">
        <v>157</v>
      </c>
      <c r="Z29" s="76" t="s">
        <v>158</v>
      </c>
      <c r="AA29" s="78">
        <f t="shared" si="2"/>
        <v>0.05</v>
      </c>
      <c r="AB29" s="149"/>
      <c r="AC29" s="149"/>
      <c r="AD29" s="149"/>
      <c r="AE29" s="150"/>
      <c r="AF29" s="30">
        <f t="shared" si="3"/>
        <v>0.05</v>
      </c>
      <c r="AG29" s="149"/>
      <c r="AH29" s="149"/>
      <c r="AI29" s="149"/>
      <c r="AJ29" s="150"/>
      <c r="AK29" s="30">
        <f t="shared" si="4"/>
        <v>0.05</v>
      </c>
      <c r="AL29" s="149"/>
      <c r="AM29" s="149"/>
      <c r="AN29" s="149"/>
      <c r="AO29" s="150"/>
      <c r="AP29" s="30" t="str">
        <f t="shared" si="5"/>
        <v>Porcentaje de expedientes de policía con fallo de fondo</v>
      </c>
      <c r="AQ29" s="11">
        <f t="shared" si="6"/>
        <v>0.2</v>
      </c>
      <c r="AR29" s="149" t="e">
        <f t="shared" si="6"/>
        <v>#VALUE!</v>
      </c>
      <c r="AS29" s="149"/>
      <c r="AT29" s="150"/>
    </row>
    <row r="30" spans="1:49" ht="90">
      <c r="A30" s="48">
        <v>1</v>
      </c>
      <c r="B30" s="11" t="s">
        <v>125</v>
      </c>
      <c r="C30" s="49" t="s">
        <v>126</v>
      </c>
      <c r="D30" s="81" t="s">
        <v>159</v>
      </c>
      <c r="E30" s="155">
        <v>4.444E-2</v>
      </c>
      <c r="F30" s="10" t="s">
        <v>64</v>
      </c>
      <c r="G30" s="1" t="s">
        <v>160</v>
      </c>
      <c r="H30" s="84" t="s">
        <v>161</v>
      </c>
      <c r="I30" s="69">
        <v>379</v>
      </c>
      <c r="J30" s="16" t="s">
        <v>56</v>
      </c>
      <c r="K30" s="19" t="s">
        <v>160</v>
      </c>
      <c r="L30" s="92">
        <v>43</v>
      </c>
      <c r="M30" s="92">
        <v>64</v>
      </c>
      <c r="N30" s="92">
        <v>64</v>
      </c>
      <c r="O30" s="92">
        <v>44</v>
      </c>
      <c r="P30" s="92">
        <f t="shared" si="0"/>
        <v>215</v>
      </c>
      <c r="Q30" s="61" t="s">
        <v>58</v>
      </c>
      <c r="R30" s="11" t="s">
        <v>149</v>
      </c>
      <c r="S30" s="11" t="s">
        <v>132</v>
      </c>
      <c r="T30" s="77"/>
      <c r="U30" s="102" t="str">
        <f t="shared" si="1"/>
        <v>SI</v>
      </c>
      <c r="V30" s="114">
        <f t="shared" si="7"/>
        <v>43</v>
      </c>
      <c r="W30" s="114">
        <v>1</v>
      </c>
      <c r="X30" s="137">
        <f>W30/V30</f>
        <v>2.3255813953488372E-2</v>
      </c>
      <c r="Y30" s="12" t="s">
        <v>162</v>
      </c>
      <c r="Z30" s="12" t="s">
        <v>163</v>
      </c>
      <c r="AA30" s="30">
        <f t="shared" si="2"/>
        <v>64</v>
      </c>
      <c r="AB30" s="149"/>
      <c r="AC30" s="149"/>
      <c r="AD30" s="149"/>
      <c r="AE30" s="150"/>
      <c r="AF30" s="30">
        <f t="shared" si="3"/>
        <v>64</v>
      </c>
      <c r="AG30" s="149"/>
      <c r="AH30" s="149"/>
      <c r="AI30" s="149"/>
      <c r="AJ30" s="150"/>
      <c r="AK30" s="30">
        <f t="shared" si="4"/>
        <v>44</v>
      </c>
      <c r="AL30" s="149"/>
      <c r="AM30" s="149"/>
      <c r="AN30" s="149"/>
      <c r="AO30" s="150"/>
      <c r="AP30" s="30" t="str">
        <f t="shared" si="5"/>
        <v>Actuaciones administrativas terminadas</v>
      </c>
      <c r="AQ30" s="11">
        <f t="shared" si="6"/>
        <v>215</v>
      </c>
      <c r="AR30" s="149">
        <f t="shared" si="6"/>
        <v>1</v>
      </c>
      <c r="AS30" s="149"/>
      <c r="AT30" s="150"/>
    </row>
    <row r="31" spans="1:49" ht="90">
      <c r="A31" s="48">
        <v>1</v>
      </c>
      <c r="B31" s="11" t="s">
        <v>125</v>
      </c>
      <c r="C31" s="49" t="s">
        <v>126</v>
      </c>
      <c r="D31" s="44" t="s">
        <v>225</v>
      </c>
      <c r="E31" s="155">
        <v>4.444E-2</v>
      </c>
      <c r="F31" s="17" t="s">
        <v>64</v>
      </c>
      <c r="G31" s="1" t="s">
        <v>164</v>
      </c>
      <c r="H31" s="82" t="s">
        <v>165</v>
      </c>
      <c r="I31" s="73" t="s">
        <v>75</v>
      </c>
      <c r="J31" s="22" t="s">
        <v>56</v>
      </c>
      <c r="K31" s="19" t="s">
        <v>166</v>
      </c>
      <c r="L31" s="99">
        <v>0</v>
      </c>
      <c r="M31" s="99">
        <v>0</v>
      </c>
      <c r="N31" s="99">
        <v>52</v>
      </c>
      <c r="O31" s="99">
        <v>105</v>
      </c>
      <c r="P31" s="100">
        <f t="shared" si="0"/>
        <v>157</v>
      </c>
      <c r="Q31" s="61" t="s">
        <v>58</v>
      </c>
      <c r="R31" s="11" t="s">
        <v>149</v>
      </c>
      <c r="S31" s="11" t="s">
        <v>132</v>
      </c>
      <c r="T31" s="77"/>
      <c r="U31" s="102" t="str">
        <f t="shared" si="1"/>
        <v>SI</v>
      </c>
      <c r="V31" s="90">
        <f t="shared" si="7"/>
        <v>0</v>
      </c>
      <c r="W31" s="11" t="s">
        <v>62</v>
      </c>
      <c r="X31" s="139" t="s">
        <v>62</v>
      </c>
      <c r="Y31" s="11" t="s">
        <v>62</v>
      </c>
      <c r="Z31" s="11" t="s">
        <v>62</v>
      </c>
      <c r="AA31" s="78">
        <f t="shared" si="2"/>
        <v>0</v>
      </c>
      <c r="AB31" s="149"/>
      <c r="AC31" s="149"/>
      <c r="AD31" s="149"/>
      <c r="AE31" s="150"/>
      <c r="AF31" s="30">
        <f t="shared" si="3"/>
        <v>52</v>
      </c>
      <c r="AG31" s="149"/>
      <c r="AH31" s="149"/>
      <c r="AI31" s="149"/>
      <c r="AJ31" s="150"/>
      <c r="AK31" s="30">
        <f t="shared" si="4"/>
        <v>105</v>
      </c>
      <c r="AL31" s="149"/>
      <c r="AM31" s="149"/>
      <c r="AN31" s="149"/>
      <c r="AO31" s="150"/>
      <c r="AP31" s="30" t="str">
        <f t="shared" si="5"/>
        <v>Actuaciones administrativas terminadas por agotamiento de la via gubernativa</v>
      </c>
      <c r="AQ31" s="11">
        <f t="shared" si="6"/>
        <v>157</v>
      </c>
      <c r="AR31" s="149" t="e">
        <f t="shared" si="6"/>
        <v>#VALUE!</v>
      </c>
      <c r="AS31" s="149"/>
      <c r="AT31" s="150"/>
    </row>
    <row r="32" spans="1:49" s="133" customFormat="1" ht="24" customHeight="1">
      <c r="A32" s="120"/>
      <c r="B32" s="121"/>
      <c r="C32" s="122"/>
      <c r="D32" s="123" t="s">
        <v>167</v>
      </c>
      <c r="E32" s="124">
        <f>SUM(E14:E31)</f>
        <v>0.79992000000000008</v>
      </c>
      <c r="F32" s="125"/>
      <c r="G32" s="125"/>
      <c r="H32" s="125"/>
      <c r="I32" s="69"/>
      <c r="J32" s="125"/>
      <c r="K32" s="126"/>
      <c r="L32" s="69"/>
      <c r="M32" s="69"/>
      <c r="N32" s="69"/>
      <c r="O32" s="69"/>
      <c r="P32" s="118"/>
      <c r="Q32" s="127"/>
      <c r="R32" s="126"/>
      <c r="S32" s="126"/>
      <c r="T32" s="128"/>
      <c r="U32" s="129"/>
      <c r="V32" s="130">
        <f t="shared" si="7"/>
        <v>0</v>
      </c>
      <c r="W32" s="126"/>
      <c r="X32" s="141"/>
      <c r="Y32" s="126"/>
      <c r="Z32" s="128"/>
      <c r="AA32" s="131">
        <f t="shared" si="2"/>
        <v>0</v>
      </c>
      <c r="AB32" s="151"/>
      <c r="AC32" s="151"/>
      <c r="AD32" s="151"/>
      <c r="AE32" s="152"/>
      <c r="AF32" s="131">
        <f t="shared" si="3"/>
        <v>0</v>
      </c>
      <c r="AG32" s="151"/>
      <c r="AH32" s="151"/>
      <c r="AI32" s="151"/>
      <c r="AJ32" s="152"/>
      <c r="AK32" s="131">
        <f t="shared" si="4"/>
        <v>0</v>
      </c>
      <c r="AL32" s="151"/>
      <c r="AM32" s="151"/>
      <c r="AN32" s="151"/>
      <c r="AO32" s="152"/>
      <c r="AP32" s="131">
        <f t="shared" si="5"/>
        <v>0</v>
      </c>
      <c r="AQ32" s="126" t="e">
        <f>SUM(AQ14:AQ31)</f>
        <v>#VALUE!</v>
      </c>
      <c r="AR32" s="151" t="e">
        <f>SUM(AR14:AR31)</f>
        <v>#VALUE!</v>
      </c>
      <c r="AS32" s="151"/>
      <c r="AT32" s="152"/>
      <c r="AU32" s="132"/>
      <c r="AV32" s="132"/>
      <c r="AW32" s="132"/>
    </row>
    <row r="33" spans="1:46" ht="126">
      <c r="A33" s="50"/>
      <c r="B33" s="3" t="s">
        <v>168</v>
      </c>
      <c r="C33" s="51" t="s">
        <v>169</v>
      </c>
      <c r="D33" s="2" t="s">
        <v>170</v>
      </c>
      <c r="E33" s="9">
        <v>0.04</v>
      </c>
      <c r="F33" s="3" t="s">
        <v>171</v>
      </c>
      <c r="G33" s="3" t="s">
        <v>172</v>
      </c>
      <c r="H33" s="3" t="s">
        <v>173</v>
      </c>
      <c r="I33" s="4">
        <v>0</v>
      </c>
      <c r="J33" s="4" t="s">
        <v>76</v>
      </c>
      <c r="K33" s="3" t="s">
        <v>174</v>
      </c>
      <c r="L33" s="105"/>
      <c r="M33" s="105">
        <v>0.7</v>
      </c>
      <c r="N33" s="105"/>
      <c r="O33" s="105">
        <v>0.7</v>
      </c>
      <c r="P33" s="106">
        <v>0.7</v>
      </c>
      <c r="Q33" s="2" t="s">
        <v>58</v>
      </c>
      <c r="R33" s="4" t="s">
        <v>175</v>
      </c>
      <c r="S33" s="4" t="s">
        <v>176</v>
      </c>
      <c r="T33" s="54" t="s">
        <v>177</v>
      </c>
      <c r="U33" s="110" t="s">
        <v>134</v>
      </c>
      <c r="V33" s="117">
        <f t="shared" si="7"/>
        <v>0</v>
      </c>
      <c r="W33" s="11" t="s">
        <v>62</v>
      </c>
      <c r="X33" s="139" t="s">
        <v>62</v>
      </c>
      <c r="Y33" s="11" t="s">
        <v>62</v>
      </c>
      <c r="Z33" s="11" t="s">
        <v>62</v>
      </c>
      <c r="AA33" s="78">
        <f t="shared" si="2"/>
        <v>0.7</v>
      </c>
      <c r="AB33" s="149"/>
      <c r="AC33" s="149"/>
      <c r="AD33" s="149"/>
      <c r="AE33" s="150"/>
      <c r="AF33" s="30">
        <f t="shared" si="3"/>
        <v>0</v>
      </c>
      <c r="AG33" s="149"/>
      <c r="AH33" s="149"/>
      <c r="AI33" s="149"/>
      <c r="AJ33" s="150"/>
      <c r="AK33" s="30">
        <f t="shared" si="4"/>
        <v>0.7</v>
      </c>
      <c r="AL33" s="149"/>
      <c r="AM33" s="149"/>
      <c r="AN33" s="149"/>
      <c r="AO33" s="150"/>
      <c r="AP33" s="30" t="str">
        <f t="shared" si="5"/>
        <v>Cumplimiento de criterios ambientales</v>
      </c>
      <c r="AQ33" s="11">
        <f t="shared" ref="AQ33:AR38" si="9">V33+AA33+AF33+AK33</f>
        <v>1.4</v>
      </c>
      <c r="AR33" s="149" t="e">
        <f t="shared" si="9"/>
        <v>#VALUE!</v>
      </c>
      <c r="AS33" s="149"/>
      <c r="AT33" s="150"/>
    </row>
    <row r="34" spans="1:46" ht="126">
      <c r="A34" s="50"/>
      <c r="B34" s="3" t="s">
        <v>168</v>
      </c>
      <c r="C34" s="51" t="s">
        <v>169</v>
      </c>
      <c r="D34" s="2" t="s">
        <v>178</v>
      </c>
      <c r="E34" s="9">
        <v>0.04</v>
      </c>
      <c r="F34" s="3" t="s">
        <v>171</v>
      </c>
      <c r="G34" s="3" t="s">
        <v>179</v>
      </c>
      <c r="H34" s="3" t="s">
        <v>180</v>
      </c>
      <c r="I34" s="4">
        <v>0</v>
      </c>
      <c r="J34" s="4" t="s">
        <v>76</v>
      </c>
      <c r="K34" s="3" t="s">
        <v>181</v>
      </c>
      <c r="L34" s="156"/>
      <c r="M34" s="157">
        <v>1</v>
      </c>
      <c r="N34" s="157">
        <v>1</v>
      </c>
      <c r="O34" s="157">
        <v>1</v>
      </c>
      <c r="P34" s="158">
        <v>1</v>
      </c>
      <c r="Q34" s="2" t="s">
        <v>58</v>
      </c>
      <c r="R34" s="4" t="s">
        <v>182</v>
      </c>
      <c r="S34" s="4" t="s">
        <v>183</v>
      </c>
      <c r="T34" s="54" t="s">
        <v>184</v>
      </c>
      <c r="U34" s="102" t="s">
        <v>134</v>
      </c>
      <c r="V34" s="90">
        <f t="shared" si="7"/>
        <v>0</v>
      </c>
      <c r="W34" s="11" t="s">
        <v>62</v>
      </c>
      <c r="X34" s="139" t="s">
        <v>62</v>
      </c>
      <c r="Y34" s="11" t="s">
        <v>62</v>
      </c>
      <c r="Z34" s="11" t="s">
        <v>62</v>
      </c>
      <c r="AA34" s="30">
        <f t="shared" si="2"/>
        <v>1</v>
      </c>
      <c r="AB34" s="149"/>
      <c r="AC34" s="149"/>
      <c r="AD34" s="149"/>
      <c r="AE34" s="150"/>
      <c r="AF34" s="30">
        <f t="shared" si="3"/>
        <v>1</v>
      </c>
      <c r="AG34" s="149"/>
      <c r="AH34" s="149"/>
      <c r="AI34" s="149"/>
      <c r="AJ34" s="150"/>
      <c r="AK34" s="30">
        <f t="shared" si="4"/>
        <v>1</v>
      </c>
      <c r="AL34" s="149"/>
      <c r="AM34" s="149"/>
      <c r="AN34" s="149"/>
      <c r="AO34" s="150"/>
      <c r="AP34" s="30" t="str">
        <f t="shared" si="5"/>
        <v>Nivel de participación en actividades de gestión documental</v>
      </c>
      <c r="AQ34" s="11">
        <f t="shared" si="9"/>
        <v>3</v>
      </c>
      <c r="AR34" s="149" t="e">
        <f t="shared" si="9"/>
        <v>#VALUE!</v>
      </c>
      <c r="AS34" s="149"/>
      <c r="AT34" s="150"/>
    </row>
    <row r="35" spans="1:46" ht="126">
      <c r="A35" s="50"/>
      <c r="B35" s="3" t="s">
        <v>168</v>
      </c>
      <c r="C35" s="51" t="s">
        <v>169</v>
      </c>
      <c r="D35" s="2" t="s">
        <v>185</v>
      </c>
      <c r="E35" s="9">
        <v>0.03</v>
      </c>
      <c r="F35" s="3" t="s">
        <v>171</v>
      </c>
      <c r="G35" s="3" t="s">
        <v>186</v>
      </c>
      <c r="H35" s="3" t="s">
        <v>187</v>
      </c>
      <c r="I35" s="4">
        <v>0</v>
      </c>
      <c r="J35" s="4" t="s">
        <v>56</v>
      </c>
      <c r="K35" s="3" t="s">
        <v>188</v>
      </c>
      <c r="L35" s="156"/>
      <c r="M35" s="159"/>
      <c r="N35" s="160">
        <v>0.5</v>
      </c>
      <c r="O35" s="160">
        <v>0.5</v>
      </c>
      <c r="P35" s="161">
        <v>1</v>
      </c>
      <c r="Q35" s="2" t="s">
        <v>58</v>
      </c>
      <c r="R35" s="4" t="s">
        <v>189</v>
      </c>
      <c r="S35" s="4" t="s">
        <v>176</v>
      </c>
      <c r="T35" s="54" t="s">
        <v>190</v>
      </c>
      <c r="U35" s="102" t="s">
        <v>134</v>
      </c>
      <c r="V35" s="90">
        <f t="shared" si="7"/>
        <v>0</v>
      </c>
      <c r="W35" s="11" t="s">
        <v>62</v>
      </c>
      <c r="X35" s="139" t="s">
        <v>62</v>
      </c>
      <c r="Y35" s="11" t="s">
        <v>62</v>
      </c>
      <c r="Z35" s="11" t="s">
        <v>62</v>
      </c>
      <c r="AA35" s="30">
        <f>O35</f>
        <v>0.5</v>
      </c>
      <c r="AB35" s="149"/>
      <c r="AC35" s="149"/>
      <c r="AD35" s="149"/>
      <c r="AE35" s="150"/>
      <c r="AF35" s="30">
        <f t="shared" si="3"/>
        <v>0.5</v>
      </c>
      <c r="AG35" s="149"/>
      <c r="AH35" s="149"/>
      <c r="AI35" s="149"/>
      <c r="AJ35" s="150"/>
      <c r="AK35" s="30" t="e">
        <f>#REF!</f>
        <v>#REF!</v>
      </c>
      <c r="AL35" s="149"/>
      <c r="AM35" s="149"/>
      <c r="AN35" s="149"/>
      <c r="AO35" s="150"/>
      <c r="AP35" s="30" t="str">
        <f t="shared" si="5"/>
        <v>Caracterización de levantada</v>
      </c>
      <c r="AQ35" s="11" t="e">
        <f t="shared" si="9"/>
        <v>#REF!</v>
      </c>
      <c r="AR35" s="149" t="e">
        <f t="shared" si="9"/>
        <v>#VALUE!</v>
      </c>
      <c r="AS35" s="149"/>
      <c r="AT35" s="150"/>
    </row>
    <row r="36" spans="1:46" ht="126">
      <c r="A36" s="50"/>
      <c r="B36" s="3" t="s">
        <v>168</v>
      </c>
      <c r="C36" s="51" t="s">
        <v>169</v>
      </c>
      <c r="D36" s="2" t="s">
        <v>191</v>
      </c>
      <c r="E36" s="9">
        <v>0.03</v>
      </c>
      <c r="F36" s="3" t="s">
        <v>171</v>
      </c>
      <c r="G36" s="3" t="s">
        <v>192</v>
      </c>
      <c r="H36" s="3" t="s">
        <v>193</v>
      </c>
      <c r="I36" s="4">
        <v>2</v>
      </c>
      <c r="J36" s="4" t="s">
        <v>56</v>
      </c>
      <c r="K36" s="3" t="s">
        <v>194</v>
      </c>
      <c r="L36" s="156"/>
      <c r="M36" s="156"/>
      <c r="N36" s="156">
        <v>1</v>
      </c>
      <c r="O36" s="156"/>
      <c r="P36" s="158"/>
      <c r="Q36" s="2" t="s">
        <v>58</v>
      </c>
      <c r="R36" s="4" t="s">
        <v>195</v>
      </c>
      <c r="S36" s="4" t="s">
        <v>176</v>
      </c>
      <c r="T36" s="54" t="s">
        <v>196</v>
      </c>
      <c r="U36" s="102" t="s">
        <v>134</v>
      </c>
      <c r="V36" s="90">
        <f t="shared" si="7"/>
        <v>0</v>
      </c>
      <c r="W36" s="11" t="s">
        <v>62</v>
      </c>
      <c r="X36" s="139" t="s">
        <v>62</v>
      </c>
      <c r="Y36" s="11" t="s">
        <v>62</v>
      </c>
      <c r="Z36" s="11" t="s">
        <v>62</v>
      </c>
      <c r="AA36" s="30">
        <f t="shared" si="2"/>
        <v>0</v>
      </c>
      <c r="AB36" s="149"/>
      <c r="AC36" s="149"/>
      <c r="AD36" s="149"/>
      <c r="AE36" s="150"/>
      <c r="AF36" s="30">
        <f t="shared" si="3"/>
        <v>1</v>
      </c>
      <c r="AG36" s="149"/>
      <c r="AH36" s="149"/>
      <c r="AI36" s="149"/>
      <c r="AJ36" s="150"/>
      <c r="AK36" s="30">
        <f t="shared" si="4"/>
        <v>0</v>
      </c>
      <c r="AL36" s="149"/>
      <c r="AM36" s="149"/>
      <c r="AN36" s="149"/>
      <c r="AO36" s="150"/>
      <c r="AP36" s="30" t="str">
        <f t="shared" si="5"/>
        <v>Registro de buena práctica/idea innovadora</v>
      </c>
      <c r="AQ36" s="11">
        <f t="shared" si="9"/>
        <v>1</v>
      </c>
      <c r="AR36" s="149" t="e">
        <f t="shared" si="9"/>
        <v>#VALUE!</v>
      </c>
      <c r="AS36" s="149"/>
      <c r="AT36" s="150"/>
    </row>
    <row r="37" spans="1:46" ht="126">
      <c r="A37" s="50"/>
      <c r="B37" s="3" t="s">
        <v>168</v>
      </c>
      <c r="C37" s="51" t="s">
        <v>169</v>
      </c>
      <c r="D37" s="45" t="s">
        <v>197</v>
      </c>
      <c r="E37" s="9">
        <v>0.03</v>
      </c>
      <c r="F37" s="5" t="s">
        <v>171</v>
      </c>
      <c r="G37" s="5" t="s">
        <v>198</v>
      </c>
      <c r="H37" s="5" t="s">
        <v>199</v>
      </c>
      <c r="I37" s="74">
        <v>1</v>
      </c>
      <c r="J37" s="5" t="s">
        <v>76</v>
      </c>
      <c r="K37" s="5" t="s">
        <v>200</v>
      </c>
      <c r="L37" s="9">
        <v>1</v>
      </c>
      <c r="M37" s="9">
        <v>1</v>
      </c>
      <c r="N37" s="9">
        <v>1</v>
      </c>
      <c r="O37" s="9">
        <v>1</v>
      </c>
      <c r="P37" s="107">
        <v>1</v>
      </c>
      <c r="Q37" s="2" t="s">
        <v>58</v>
      </c>
      <c r="R37" s="3" t="s">
        <v>201</v>
      </c>
      <c r="S37" s="5" t="s">
        <v>176</v>
      </c>
      <c r="T37" s="51" t="s">
        <v>202</v>
      </c>
      <c r="U37" s="110" t="s">
        <v>134</v>
      </c>
      <c r="V37" s="145">
        <f t="shared" si="7"/>
        <v>1</v>
      </c>
      <c r="W37" s="145">
        <v>0</v>
      </c>
      <c r="X37" s="143">
        <v>0</v>
      </c>
      <c r="Y37" s="144" t="s">
        <v>203</v>
      </c>
      <c r="Z37" s="11" t="s">
        <v>204</v>
      </c>
      <c r="AA37" s="78">
        <f t="shared" si="2"/>
        <v>1</v>
      </c>
      <c r="AB37" s="149"/>
      <c r="AC37" s="149"/>
      <c r="AD37" s="149"/>
      <c r="AE37" s="150"/>
      <c r="AF37" s="30">
        <f t="shared" si="3"/>
        <v>1</v>
      </c>
      <c r="AG37" s="149"/>
      <c r="AH37" s="149"/>
      <c r="AI37" s="149"/>
      <c r="AJ37" s="150"/>
      <c r="AK37" s="30">
        <f t="shared" si="4"/>
        <v>1</v>
      </c>
      <c r="AL37" s="149"/>
      <c r="AM37" s="149"/>
      <c r="AN37" s="149"/>
      <c r="AO37" s="150"/>
      <c r="AP37" s="30" t="str">
        <f t="shared" si="5"/>
        <v>Acciones correctivas documentadas y vigentes</v>
      </c>
      <c r="AQ37" s="11">
        <f t="shared" si="9"/>
        <v>4</v>
      </c>
      <c r="AR37" s="149">
        <f t="shared" si="9"/>
        <v>0</v>
      </c>
      <c r="AS37" s="149"/>
      <c r="AT37" s="150"/>
    </row>
    <row r="38" spans="1:46" ht="126.75" thickBot="1">
      <c r="A38" s="52"/>
      <c r="B38" s="7" t="s">
        <v>168</v>
      </c>
      <c r="C38" s="53" t="s">
        <v>169</v>
      </c>
      <c r="D38" s="46" t="s">
        <v>205</v>
      </c>
      <c r="E38" s="47">
        <v>0.03</v>
      </c>
      <c r="F38" s="8" t="s">
        <v>171</v>
      </c>
      <c r="G38" s="8" t="s">
        <v>206</v>
      </c>
      <c r="H38" s="8" t="s">
        <v>207</v>
      </c>
      <c r="I38" s="75" t="s">
        <v>75</v>
      </c>
      <c r="J38" s="8" t="s">
        <v>76</v>
      </c>
      <c r="K38" s="8" t="s">
        <v>208</v>
      </c>
      <c r="L38" s="47"/>
      <c r="M38" s="47">
        <v>1</v>
      </c>
      <c r="N38" s="47">
        <v>1</v>
      </c>
      <c r="O38" s="47">
        <v>1</v>
      </c>
      <c r="P38" s="108">
        <v>1</v>
      </c>
      <c r="Q38" s="6" t="s">
        <v>58</v>
      </c>
      <c r="R38" s="7" t="s">
        <v>209</v>
      </c>
      <c r="S38" s="8">
        <v>4</v>
      </c>
      <c r="T38" s="53" t="s">
        <v>210</v>
      </c>
      <c r="U38" s="111" t="s">
        <v>134</v>
      </c>
      <c r="V38" s="11" t="s">
        <v>110</v>
      </c>
      <c r="W38" s="11" t="s">
        <v>110</v>
      </c>
      <c r="X38" s="147" t="s">
        <v>110</v>
      </c>
      <c r="Y38" s="11" t="s">
        <v>110</v>
      </c>
      <c r="Z38" s="11" t="s">
        <v>110</v>
      </c>
      <c r="AA38" s="109">
        <f t="shared" si="2"/>
        <v>1</v>
      </c>
      <c r="AB38" s="153"/>
      <c r="AC38" s="153"/>
      <c r="AD38" s="153"/>
      <c r="AE38" s="154"/>
      <c r="AF38" s="32">
        <f t="shared" si="3"/>
        <v>1</v>
      </c>
      <c r="AG38" s="153"/>
      <c r="AH38" s="153"/>
      <c r="AI38" s="153"/>
      <c r="AJ38" s="154"/>
      <c r="AK38" s="32">
        <f t="shared" si="4"/>
        <v>1</v>
      </c>
      <c r="AL38" s="153"/>
      <c r="AM38" s="153"/>
      <c r="AN38" s="153"/>
      <c r="AO38" s="154"/>
      <c r="AP38" s="32" t="str">
        <f t="shared" si="5"/>
        <v>Porcentaje de cumplimiento publicación de información</v>
      </c>
      <c r="AQ38" s="33" t="e">
        <f t="shared" si="9"/>
        <v>#VALUE!</v>
      </c>
      <c r="AR38" s="153" t="e">
        <f t="shared" si="9"/>
        <v>#VALUE!</v>
      </c>
      <c r="AS38" s="153"/>
      <c r="AT38" s="154"/>
    </row>
    <row r="39" spans="1:46" ht="57" thickBot="1">
      <c r="D39" s="39" t="s">
        <v>211</v>
      </c>
      <c r="E39" s="40">
        <f>SUM(E33:E38)</f>
        <v>0.2</v>
      </c>
      <c r="J39" s="68"/>
      <c r="V39" s="79"/>
      <c r="W39" s="146" t="s">
        <v>212</v>
      </c>
      <c r="X39" s="148">
        <f>+AVERAGE(X14:X38)</f>
        <v>0.45276485788113696</v>
      </c>
      <c r="AB39" s="34" t="s">
        <v>213</v>
      </c>
      <c r="AC39" s="12" t="e">
        <f>+AVERAGE(AC14:AC38)</f>
        <v>#DIV/0!</v>
      </c>
      <c r="AF39" s="36" t="s">
        <v>214</v>
      </c>
      <c r="AG39" s="12" t="e">
        <f>+AVERAGE(AG14:AG38)</f>
        <v>#DIV/0!</v>
      </c>
      <c r="AK39" s="34" t="s">
        <v>215</v>
      </c>
      <c r="AL39" s="12" t="e">
        <f>+AVERAGE(AL14:AL38)</f>
        <v>#DIV/0!</v>
      </c>
      <c r="AQ39" s="27" t="str">
        <f>AP12</f>
        <v>EVALUACIÓN FINAL PLAN DE GESTION</v>
      </c>
      <c r="AR39" s="12" t="e">
        <f>+AVERAGE(AR14:AR38)</f>
        <v>#VALUE!</v>
      </c>
    </row>
    <row r="40" spans="1:46" ht="24.75" customHeight="1">
      <c r="D40" s="15" t="s">
        <v>216</v>
      </c>
      <c r="E40" s="14">
        <f>E39+E32</f>
        <v>0.99992000000000014</v>
      </c>
      <c r="J40" s="68"/>
    </row>
    <row r="41" spans="1:46">
      <c r="J41" s="68"/>
    </row>
    <row r="42" spans="1:46">
      <c r="J42" s="68"/>
    </row>
    <row r="43" spans="1:46" ht="15.75" thickBot="1">
      <c r="J43" s="68"/>
    </row>
    <row r="44" spans="1:46" ht="26.25">
      <c r="H44" s="164" t="s">
        <v>217</v>
      </c>
      <c r="I44" s="165"/>
      <c r="J44" s="165"/>
      <c r="K44" s="165"/>
      <c r="L44" s="165"/>
      <c r="M44" s="165" t="s">
        <v>218</v>
      </c>
      <c r="N44" s="165"/>
      <c r="O44" s="165"/>
      <c r="P44" s="165"/>
      <c r="Q44" s="165"/>
      <c r="R44" s="166"/>
    </row>
    <row r="45" spans="1:46" ht="132.75" customHeight="1" thickBot="1">
      <c r="H45" s="167" t="s">
        <v>219</v>
      </c>
      <c r="I45" s="168"/>
      <c r="J45" s="168"/>
      <c r="K45" s="168"/>
      <c r="L45" s="168"/>
      <c r="M45" s="168" t="s">
        <v>220</v>
      </c>
      <c r="N45" s="169"/>
      <c r="O45" s="169"/>
      <c r="P45" s="169"/>
      <c r="Q45" s="169"/>
      <c r="R45" s="170"/>
    </row>
  </sheetData>
  <sheetProtection password="F671" sheet="1" formatCells="0" formatColumns="0" formatRows="0" insertColumns="0" insertRows="0" insertHyperlinks="0" deleteColumns="0" deleteRows="0" sort="0" autoFilter="0" pivotTables="0"/>
  <mergeCells count="30">
    <mergeCell ref="A1:K1"/>
    <mergeCell ref="A2:K2"/>
    <mergeCell ref="A3:K3"/>
    <mergeCell ref="F4:J4"/>
    <mergeCell ref="A5:B8"/>
    <mergeCell ref="C5:D8"/>
    <mergeCell ref="H5:J5"/>
    <mergeCell ref="H6:J6"/>
    <mergeCell ref="H7:J7"/>
    <mergeCell ref="H8:J8"/>
    <mergeCell ref="A11:B12"/>
    <mergeCell ref="C11:C13"/>
    <mergeCell ref="D11:P12"/>
    <mergeCell ref="Q11:T12"/>
    <mergeCell ref="U11:U13"/>
    <mergeCell ref="AA11:AE11"/>
    <mergeCell ref="AF11:AJ11"/>
    <mergeCell ref="AK11:AO11"/>
    <mergeCell ref="AP11:AT11"/>
    <mergeCell ref="V12:Z12"/>
    <mergeCell ref="AA12:AE12"/>
    <mergeCell ref="AF12:AJ12"/>
    <mergeCell ref="AK12:AO12"/>
    <mergeCell ref="AP12:AT12"/>
    <mergeCell ref="V11:Z11"/>
    <mergeCell ref="H9:J9"/>
    <mergeCell ref="H44:L44"/>
    <mergeCell ref="M44:R44"/>
    <mergeCell ref="H45:L45"/>
    <mergeCell ref="M45:R45"/>
  </mergeCells>
  <dataValidations count="3">
    <dataValidation type="list" allowBlank="1" showInputMessage="1" showErrorMessage="1" error="Escriba un texto " promptTitle="Cualquier contenido" sqref="F33:F36">
      <formula1>META2</formula1>
    </dataValidation>
    <dataValidation type="list" allowBlank="1" showInputMessage="1" showErrorMessage="1" sqref="J37:J38">
      <formula1>PROGRAMACION</formula1>
    </dataValidation>
    <dataValidation type="list" allowBlank="1" showInputMessage="1" showErrorMessage="1" sqref="Q33:Q38">
      <formula1>INDICADOR</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13 TEUSAQUILLO</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Sofia Quiroga Ariza</dc:creator>
  <cp:lastModifiedBy>lady</cp:lastModifiedBy>
  <cp:revision/>
  <dcterms:created xsi:type="dcterms:W3CDTF">2020-04-16T16:02:46Z</dcterms:created>
  <dcterms:modified xsi:type="dcterms:W3CDTF">2020-06-27T06:25:32Z</dcterms:modified>
</cp:coreProperties>
</file>