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19"/>
  <workbookPr/>
  <mc:AlternateContent xmlns:mc="http://schemas.openxmlformats.org/markup-compatibility/2006">
    <mc:Choice Requires="x15">
      <x15ac:absPath xmlns:x15ac="http://schemas.microsoft.com/office/spreadsheetml/2010/11/ac" url="C:\Users\FDLT\Desktop\ARCHIVOS LADY CALIDAD\PLAN DE GESTION VIG.2020\I TRIMESTRE\"/>
    </mc:Choice>
  </mc:AlternateContent>
  <xr:revisionPtr revIDLastSave="0" documentId="8_{D7F0DEA0-3460-46F2-883C-D52B2B178D2A}" xr6:coauthVersionLast="47" xr6:coauthVersionMax="47" xr10:uidLastSave="{00000000-0000-0000-0000-000000000000}"/>
  <bookViews>
    <workbookView xWindow="0" yWindow="0" windowWidth="24000" windowHeight="9135" xr2:uid="{00000000-000D-0000-FFFF-FFFF00000000}"/>
  </bookViews>
  <sheets>
    <sheet name="13 TEUSAQUILLO" sheetId="12"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1" i="12" l="1"/>
  <c r="AC31" i="12"/>
  <c r="AC27" i="12"/>
  <c r="AB25" i="12"/>
  <c r="E42" i="12" l="1"/>
  <c r="E35" i="12"/>
  <c r="AR16" i="12"/>
  <c r="AR35" i="12" s="1"/>
  <c r="AR17" i="12"/>
  <c r="AR18" i="12"/>
  <c r="AR19" i="12"/>
  <c r="AR20" i="12"/>
  <c r="AR21" i="12"/>
  <c r="AR22" i="12"/>
  <c r="AR23" i="12"/>
  <c r="AR24" i="12"/>
  <c r="AR25" i="12"/>
  <c r="AR27" i="12"/>
  <c r="AR28" i="12"/>
  <c r="AR29" i="12"/>
  <c r="AR30" i="12"/>
  <c r="AR31" i="12"/>
  <c r="AR32" i="12"/>
  <c r="AR33" i="12"/>
  <c r="AR34" i="12"/>
  <c r="AR36" i="12"/>
  <c r="AR37" i="12"/>
  <c r="AR38" i="12"/>
  <c r="AR39" i="12"/>
  <c r="AR40" i="12"/>
  <c r="AR41" i="12"/>
  <c r="AR42" i="12"/>
  <c r="AQ42" i="12"/>
  <c r="AL42" i="12"/>
  <c r="AG42" i="12"/>
  <c r="AF41" i="12"/>
  <c r="AK41" i="12"/>
  <c r="AP41" i="12"/>
  <c r="V40" i="12"/>
  <c r="AF40" i="12"/>
  <c r="AK40" i="12"/>
  <c r="AP40" i="12"/>
  <c r="V39" i="12"/>
  <c r="AF39" i="12"/>
  <c r="AK39" i="12"/>
  <c r="AP39" i="12"/>
  <c r="V38" i="12"/>
  <c r="AF38" i="12"/>
  <c r="AK38" i="12"/>
  <c r="AP38" i="12"/>
  <c r="V37" i="12"/>
  <c r="AA37" i="12"/>
  <c r="AF37" i="12"/>
  <c r="AK37" i="12"/>
  <c r="AP37" i="12"/>
  <c r="V36" i="12"/>
  <c r="AA36" i="12"/>
  <c r="AF36" i="12"/>
  <c r="AK36" i="12"/>
  <c r="AP36" i="12"/>
  <c r="AF16" i="12"/>
  <c r="AK16" i="12"/>
  <c r="AF17" i="12"/>
  <c r="AK17" i="12"/>
  <c r="AF18" i="12"/>
  <c r="AK18" i="12"/>
  <c r="AF19" i="12"/>
  <c r="AK19" i="12"/>
  <c r="AA20" i="12"/>
  <c r="AC20" i="12" s="1"/>
  <c r="AF20" i="12"/>
  <c r="AK20" i="12"/>
  <c r="AF21" i="12"/>
  <c r="AK21" i="12"/>
  <c r="AF22" i="12"/>
  <c r="AK22" i="12"/>
  <c r="AA23" i="12"/>
  <c r="AF23" i="12"/>
  <c r="AK23" i="12"/>
  <c r="AF24" i="12"/>
  <c r="AK24" i="12"/>
  <c r="AA25" i="12"/>
  <c r="AF25" i="12"/>
  <c r="AK25" i="12"/>
  <c r="V27" i="12"/>
  <c r="X27" i="12" s="1"/>
  <c r="AF27" i="12"/>
  <c r="AK27" i="12"/>
  <c r="V28" i="12"/>
  <c r="AA28" i="12"/>
  <c r="AC28" i="12" s="1"/>
  <c r="AF28" i="12"/>
  <c r="AK28" i="12"/>
  <c r="V29" i="12"/>
  <c r="X29" i="12" s="1"/>
  <c r="AA29" i="12"/>
  <c r="AC29" i="12" s="1"/>
  <c r="AF29" i="12"/>
  <c r="AK29" i="12"/>
  <c r="V30" i="12"/>
  <c r="AA30" i="12"/>
  <c r="AC30" i="12" s="1"/>
  <c r="AF30" i="12"/>
  <c r="AK30" i="12"/>
  <c r="AF31" i="12"/>
  <c r="AK31" i="12"/>
  <c r="V32" i="12"/>
  <c r="AA32" i="12"/>
  <c r="AC32" i="12" s="1"/>
  <c r="AF32" i="12"/>
  <c r="AK32" i="12"/>
  <c r="V33" i="12"/>
  <c r="X33" i="12" s="1"/>
  <c r="AA33" i="12"/>
  <c r="AC33" i="12" s="1"/>
  <c r="AF33" i="12"/>
  <c r="AK33" i="12"/>
  <c r="V34" i="12"/>
  <c r="AA34" i="12"/>
  <c r="AF34" i="12"/>
  <c r="AK34" i="12"/>
  <c r="AP35" i="12"/>
  <c r="AK35" i="12"/>
  <c r="AF35" i="12"/>
  <c r="V35" i="12"/>
  <c r="AP34" i="12"/>
  <c r="U34" i="12"/>
  <c r="P34" i="12"/>
  <c r="AP33" i="12"/>
  <c r="U33" i="12"/>
  <c r="P33" i="12"/>
  <c r="AP32" i="12"/>
  <c r="U32" i="12"/>
  <c r="AP31" i="12"/>
  <c r="U31" i="12"/>
  <c r="AP30" i="12"/>
  <c r="U30" i="12"/>
  <c r="P30" i="12"/>
  <c r="AP29" i="12"/>
  <c r="U29" i="12"/>
  <c r="P29" i="12"/>
  <c r="AP28" i="12"/>
  <c r="P28" i="12"/>
  <c r="AP27" i="12"/>
  <c r="U27" i="12"/>
  <c r="AP25" i="12"/>
  <c r="U25" i="12"/>
  <c r="AP24" i="12"/>
  <c r="U24" i="12"/>
  <c r="AP23" i="12"/>
  <c r="U23" i="12"/>
  <c r="AP22" i="12"/>
  <c r="U22" i="12"/>
  <c r="AP21" i="12"/>
  <c r="U21" i="12"/>
  <c r="AP20" i="12"/>
  <c r="U20" i="12"/>
  <c r="AP19" i="12"/>
  <c r="U19" i="12"/>
  <c r="AP18" i="12"/>
  <c r="U18" i="12"/>
  <c r="AP17" i="12"/>
  <c r="U17" i="12"/>
  <c r="AP16" i="12"/>
  <c r="U16" i="12"/>
  <c r="AC42" i="12" l="1"/>
  <c r="AQ21" i="12"/>
  <c r="AQ41" i="12"/>
  <c r="X42" i="12"/>
  <c r="AQ22" i="12"/>
  <c r="AQ18" i="12"/>
  <c r="AQ16" i="12"/>
  <c r="AQ35" i="12" s="1"/>
  <c r="AQ17" i="12"/>
  <c r="AQ23" i="12"/>
  <c r="AQ19" i="12"/>
  <c r="AQ32" i="12"/>
  <c r="AQ20" i="12"/>
  <c r="AQ39" i="12"/>
  <c r="AQ34" i="12"/>
  <c r="AQ33" i="12"/>
  <c r="AQ31" i="12"/>
  <c r="AQ30" i="12"/>
  <c r="AQ29" i="12"/>
  <c r="AQ27" i="12"/>
  <c r="AQ24" i="12"/>
  <c r="AQ36" i="12"/>
  <c r="AQ37" i="12"/>
  <c r="AQ38" i="12"/>
  <c r="AQ40" i="12"/>
  <c r="E43" i="12"/>
  <c r="AQ25" i="12"/>
  <c r="AQ28" i="12"/>
</calcChain>
</file>

<file path=xl/sharedStrings.xml><?xml version="1.0" encoding="utf-8"?>
<sst xmlns="http://schemas.openxmlformats.org/spreadsheetml/2006/main" count="576" uniqueCount="253">
  <si>
    <t>ALCALDÍA LOCAL DE TEUSAQUILLO</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</si>
  <si>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</si>
  <si>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</si>
  <si>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</si>
  <si>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</si>
  <si>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</si>
  <si>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</si>
  <si>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</si>
  <si>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</si>
  <si>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</si>
  <si>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</si>
  <si>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</si>
  <si>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</si>
  <si>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</si>
  <si>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r>
      <t xml:space="preserve">Para el primer trimestre de la vigencia 2020, el plan de gestión de la alcaldía local alcanzó un nivel de desempeño del </t>
    </r>
    <r>
      <rPr>
        <b/>
        <sz val="11"/>
        <color theme="1"/>
        <rFont val="Garamond"/>
        <family val="1"/>
      </rPr>
      <t>45%</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</si>
  <si>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</si>
  <si>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157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</si>
  <si>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</si>
  <si>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</si>
  <si>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28 de Julio de 2020</t>
  </si>
  <si>
    <t xml:space="preserve">Para segundo trimestre de la vigencia 2020, el plan de gestión de la alcaldía local alcanzó un nivel de desempeño del 75%.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</si>
  <si>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</si>
  <si>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</si>
  <si>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</si>
  <si>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</si>
  <si>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</si>
  <si>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</si>
  <si>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</si>
  <si>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</si>
  <si>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</si>
  <si>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</si>
  <si>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</si>
  <si>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</si>
  <si>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</si>
  <si>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</si>
  <si>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</si>
  <si>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</si>
  <si>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</si>
  <si>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</si>
  <si>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</si>
  <si>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</si>
  <si>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</si>
  <si>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</si>
  <si>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</si>
  <si>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</si>
  <si>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</si>
  <si>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</si>
  <si>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</si>
  <si>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</si>
  <si>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</si>
  <si>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</si>
  <si>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</si>
  <si>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</si>
  <si>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</si>
  <si>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</si>
  <si>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</si>
  <si>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</si>
  <si>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</si>
  <si>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</si>
  <si>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</si>
  <si>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</si>
  <si>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</si>
  <si>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</si>
  <si>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</si>
  <si>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SUMA</t>
  </si>
  <si>
    <t>Participantes en encuentros ciudadanos</t>
  </si>
  <si>
    <t>EFICACIA</t>
  </si>
  <si>
    <t>Reportes de participantes</t>
  </si>
  <si>
    <t>Grupo Planeación - Alcaldía Local</t>
  </si>
  <si>
    <t>Consulta en la carpeta de encuentros ciudadanos 2020 o entregables del contrato</t>
  </si>
  <si>
    <t>META NO  PROGRAMADA</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</si>
  <si>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</si>
  <si>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</si>
  <si>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</si>
  <si>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Consulta en la carpeta de rendición de cuentas 2020 o entregables del contrato</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</si>
  <si>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</si>
  <si>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</si>
  <si>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</si>
  <si>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</si>
  <si>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</si>
  <si>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</si>
  <si>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</si>
  <si>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</si>
  <si>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</si>
  <si>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 xml:space="preserve">
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
</t>
  </si>
  <si>
    <t>Reporte Subssecretaría de Gestión Local</t>
  </si>
  <si>
    <r>
      <t>Lograr el</t>
    </r>
    <r>
      <rPr>
        <sz val="12"/>
        <rFont val="Garamond"/>
        <family val="1"/>
      </rPr>
      <t> 90</t>
    </r>
    <r>
      <rPr>
        <sz val="12"/>
        <color rgb="FF000000"/>
        <rFont val="Garamond"/>
        <family val="1"/>
      </rPr>
      <t>% de cumplimiento físico acumulado del plan de desarrollo local.</t>
    </r>
  </si>
  <si>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</si>
  <si>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</si>
  <si>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</si>
  <si>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</si>
  <si>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</si>
  <si>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Reporte MUSI, POR SDP</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</si>
  <si>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</si>
  <si>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</si>
  <si>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</si>
  <si>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</si>
  <si>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30 de junio: 18,68%
31 de diciembre: 91,94%</t>
  </si>
  <si>
    <t>compromisos 2020</t>
  </si>
  <si>
    <t>Reporte PREDIS</t>
  </si>
  <si>
    <t>FDL - Alcaldía Local</t>
  </si>
  <si>
    <t xml:space="preserve"> La apropiación disponible a junio 30 de 2020 es de $13.511.537.000 de lo cual se ha comprometido $1.900.679.705 correspondiente a un 14.07%, y se ha girado $1.117.038.917 correspondiente al 8.27% no se alcanzó la meta debido a que los procesos correspondientes a los proyectos de inversión se encuentran en la etapa de formulación</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</si>
  <si>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</si>
  <si>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</si>
  <si>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</si>
  <si>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</si>
  <si>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Girar mínimo el 60%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</si>
  <si>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</si>
  <si>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</si>
  <si>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</si>
  <si>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</si>
  <si>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</si>
  <si>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</si>
  <si>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</si>
  <si>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</si>
  <si>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</si>
  <si>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</si>
  <si>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</si>
  <si>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META  REPROGRAMADA</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</si>
  <si>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</si>
  <si>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</si>
  <si>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</si>
  <si>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</si>
  <si>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</si>
  <si>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REPORTE DEL PLAN DE SOSTENIBILIDAD CONTABLE 2020</t>
  </si>
  <si>
    <t xml:space="preserve">La Alcaldía Local reportó el plan de sostenibilidad contable a la Subsecretaría de Gestión Institucional.
Dentro del Plan de Sostenibilidad Contable 2020 y o Plan de Gestión realizado por el área contable, se presentaron y publicaron Estados Financieros hasta el mes de febrero del 2020 junto con la información de conciliaciones que fueron firmados y publicados en la página web de la localidad
. Se estableció dentro del plan como meta, la conciliación de la cartera, la cual es responsabilidad del área jurídica de la localidad, la entrega de toda la información tanto del cobro persuasivo como coactivo, de la que no se encuentra ningún avance hasta la fecha.
La demás información del plan de gestión contable para el segundo trimestre se encuentra en un 85%.
</t>
  </si>
  <si>
    <t>Reporte Subsecretaría de Gestión Institucional</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</si>
  <si>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</si>
  <si>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</si>
  <si>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</si>
  <si>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</si>
  <si>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</si>
  <si>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</si>
  <si>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</si>
  <si>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</si>
  <si>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</si>
  <si>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</si>
  <si>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</si>
  <si>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</si>
  <si>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</si>
  <si>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INFORME PROMOTOR-REPORTE SAC</t>
  </si>
  <si>
    <t>Durante el primer trimestre de la vigencia 2020 la Alcaldía Local dio respuesta a 21 Requerimientos ciudadanos  del año 2019 los cuales representan un nivel de avance del 36%</t>
  </si>
  <si>
    <t>Reporte de la DGP</t>
  </si>
  <si>
    <t>La Alcaldía Local de acuerdo con el reporte remitido ha dado respuesta a 67 requerimientos ciudadanos de los 114 programados para el trimestre, lo que representa un nivel de avance del 60% en el trimestre.</t>
  </si>
  <si>
    <t>Reporte SAC</t>
  </si>
  <si>
    <t>Fortalecer la capacidad institucional y para el ejercicio de la función policiva por parte de las autoridades locales a cargo de la Secretaría Distrital de Gobierno</t>
  </si>
  <si>
    <t>Inspección Vigilancia y Control</t>
  </si>
  <si>
    <t>Realizar 50 acciones de control u operativos en materia de  actividad económica (en el mes de diciembre se deben realizar los operativos pólvora y artículos pirotécnicos)</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</si>
  <si>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</si>
  <si>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</si>
  <si>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</si>
  <si>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</si>
  <si>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</si>
  <si>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 xml:space="preserve">GET-IVC-F035 Acta de visita
GET-IVC-F032 Formato consolidación de la información de operativos
GDI-GPD-F029 Evidencia de reunión
</t>
  </si>
  <si>
    <t>SI</t>
  </si>
  <si>
    <t xml:space="preserve">Durante I trimestre se realizaron 10 acciones de control u operativos los cuales fueron: 
1. Acta de visita - col accedo sas  2. Acta visita outsorcing s.a. 
3. Acta visita - eurocol 4. Acta visita - suppla 5. Acta visita - cigarrería puerto 53. 
6. Acta visita – café parís vingt – six 
7. Acta visita – índigo arenas sas – amazona 
8. Acta visita – limonero 
9. Acta visita - restaurante rose 
10. Acta visita -spa 
</t>
  </si>
  <si>
    <t xml:space="preserve">Durante II trimestre se realizaron 15 acciones de control u operativos los cuales fueron: 
1. Acta de visita BUFALO CITY – 19/06/2020
2. Acta de visita CALABAZA – 19/06/2020
3. Acta de visita - LA CASA DE LAS MARGARITAS – 19/06/2020
4. Acta de visita MAC BROASTER – 19/06/2020
5. Acta de visita – BBI COLOMBIA SAS (TOSTAO) – 25/06/2020
6. Acta de visita – FAST MEAT DELIVERYCOMPANU SAS – 25/06/2020
7. Acta de visita – FRUVER 1 A SAS – 25/06/2020
8. Acta de visita – ESPECIALISTAS EN CARNES EL CORTE BOUTIQUE 2 – 25/06/2020
9. Acta de visita – TIENDA ARA GALERIAS – 25/06/2020
10. Acta de visita – LA VAQUERA DE LA 57 – 19/06/2020
11. Acta de visita – TIENDA D1 ACEVEDO TEJADA – 24/06/2020
12. Acta de visita – PANADERIA Y PASTELERIA LA TRIUNFADORA 25/06/2020
13. Acta de visita – OXXO PALMAS – 19/06/2020
14. Acta de visita – PANADERIA ESPECIAL – 17/06/2020
15. Acta de visita – DROGUERA CRUZ VERDE – 17/06/2020
</t>
  </si>
  <si>
    <t>Realizar 30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</si>
  <si>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</si>
  <si>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</si>
  <si>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GET-IVC-F037 Formato técnico de visita y/o verificación - espacio público.</t>
  </si>
  <si>
    <t xml:space="preserve">Durante I trimestre se realizaron 2 acciones de control u operativos los cuales fueron: 
1. acta de visita enero 14 de 2020 – iglesia de los milagros 
2. acta de visita febrero 14 de 2020 – iglesia de los milagros
</t>
  </si>
  <si>
    <t xml:space="preserve">Durante II trimestre se realizaron 8 acciones de control u operativos los cuales fueron: 
1. Acta de visita RAFAEL NUÑEZ – 19/06/2020
2. Acta de visita RIO ARZOBISPO – 09/06/2020.
3. Acta de visita UNIVERSIDAD NACIONAL – 24/04/2020
4. Acta de visita IGLESIA DE LOS MILAGROS – 14/04/2020
5. Acta de visita IGLESIA DE LOS MILAGROS – 14/05/2020
6. Acta de visita IGLESIA DE LOS MILAGROS – 14/06/2020
7. Acta de visita CALLE 53 GALERIAS – 21/05/2020
8. Acta de visita CALLE 53 CARULLA – 07/05/2020
</t>
  </si>
  <si>
    <t>Realizar 30 acciones de control u operativos en materia de obras y urbanismo</t>
  </si>
  <si>
    <t>Acciones de control  en materia de obras y urbanismo</t>
  </si>
  <si>
    <t>No acciones realizadas de control  en materia de obras y urbanismo</t>
  </si>
  <si>
    <t xml:space="preserve">GET-IVC-F032 Formato consolidación de la información de operativos
GET-IVC-F034 Formato técnico de visita y/o verificación- control urbanístico
GDI-GPD-F029 Evidencia de reunión
</t>
  </si>
  <si>
    <t xml:space="preserve">Durante I trimestre se realizaron 6 acciones de control u operativos los cuales fueron:
1. Acta de visita - 20 de enero de 2020 
2. Acta visita - 5 de febrero de 2020 
3. Acta visita - 12 de febrero de 2020 
4. Acta visita – 24 de febrero de 2020 
5. Acta visita - 4 de marzo de 2020 
6. Acta visita – 5 de febrero de 2020 
</t>
  </si>
  <si>
    <t>La Alcaldía Local no reaizó operativos de esta categoría en el trimestre.</t>
  </si>
  <si>
    <t>Impulsar procesalmente (avocar, rechazar, enviar al competente), el 40% de los expedientes de policía a cargo de las inspecciones de policía, con corte a 31 de diciembre de 2019</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</si>
  <si>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</si>
  <si>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</si>
  <si>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</si>
  <si>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</si>
  <si>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La Alcaldía Local impulso procesalmente a 2.046 expedientes allegados a 31 de diciembre de 2019.</t>
  </si>
  <si>
    <t xml:space="preserve"> </t>
  </si>
  <si>
    <t>Fallar de fondo el 20 %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</si>
  <si>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</si>
  <si>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</si>
  <si>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</si>
  <si>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La Alcaldía Local no falló de fondo ninguno de los expedientes de policía a cargo de las inspecciones de policía con corte a 1-12-2019 programados para el trimestre.</t>
  </si>
  <si>
    <t>INFORME DGP</t>
  </si>
  <si>
    <t>La Alcaldía Local falló de fondo en el trimestre 191 expedientes  de los 833 programados.</t>
  </si>
  <si>
    <t>Terminar (archivar), 215 actuaciones administrativas activas</t>
  </si>
  <si>
    <t>Actuaciones administrativas terminadas</t>
  </si>
  <si>
    <t>No actuaciones administrativas (archivadas) terminadas durante el trimestre</t>
  </si>
  <si>
    <t>La Alcaldía Local  termino en el trimestre una  actuaciones administrativas</t>
  </si>
  <si>
    <t>NO SE REALIZARON ARCHIVOS DE ACTUACIONES ADMINISTRATIVAS Lo anterior debido a la suspensión de términos procesales durante este trimestre de las actuaciones administrativas conforme a las siguientes normas: Decreto Distrital No. 087 del 16 de marzo de 2020, Decreto Distrital No. 093 del 25 de marzo de 2020, Decreto Distrital No. 108 de 2020, Decreto Distrital 121 de 2020, Decreto Distrital No. 126 del 10 de mayo de 2020, Decreto Distrital 131 del 31 de mayo de 2020</t>
  </si>
  <si>
    <t>Terminar 157  actuaciones administrativas  en primera instancia</t>
  </si>
  <si>
    <t>Actuaciones administrativas terminadas por agotamiento de la via gubernativa</t>
  </si>
  <si>
    <t>No de actuaciones administrativas terminadas   en primera instancia</t>
  </si>
  <si>
    <t>Actuaciones administrativas terminadas en primera instancia</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</si>
  <si>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</si>
  <si>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</si>
  <si>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</si>
  <si>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</si>
  <si>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</si>
  <si>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</si>
  <si>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</si>
  <si>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</si>
  <si>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</si>
  <si>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</si>
  <si>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</si>
  <si>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La Alcaldía Local cumplió con el 100% de los criterios ambientales evaluados durante el trimestre: Rally Digital, Reporte consumo de papel, Participación eventos ambientales y huella ecológica de conformidad con el reporte remitido por la Oficina Asesora de Planeación.
</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</si>
  <si>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</si>
  <si>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</si>
  <si>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</si>
  <si>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</si>
  <si>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</si>
  <si>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</si>
  <si>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</si>
  <si>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 xml:space="preserve">
La Alcaldía Local participó de las siguientes actividades convocadas por la Dirección Administrativa: Capacitación FUID Fecha: 20/05/2020,  Capacitación Hoja de Control Fecha: 24/06/2020, mesas de trabajo Fecha: 1 y 8/06/2020 y Asistencias Técnicas para la implementación y ajustes de las TRD.</t>
  </si>
  <si>
    <t>Reporte Dirección Administrativa</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</si>
  <si>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</si>
  <si>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</si>
  <si>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</si>
  <si>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</si>
  <si>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</si>
  <si>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</si>
  <si>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</si>
  <si>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</si>
  <si>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</si>
  <si>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</si>
  <si>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</si>
  <si>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</si>
  <si>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</si>
  <si>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</si>
  <si>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</si>
  <si>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Planes de mejora</t>
  </si>
  <si>
    <t>MIMEC - SIG</t>
  </si>
  <si>
    <t>Reportes MIMEC - SIG remitidos por la OAP</t>
  </si>
  <si>
    <t>La Alcaldía Local mantuvo al 0% las acciones correctivas documentadas y vigentes en el trimestre reportadas en el MIMEC</t>
  </si>
  <si>
    <t>Aplicativo MIMEC</t>
  </si>
  <si>
    <t>La Alcaldía Local de los dos(2) planes abiertos tiene seis (6) acciones documentadas y sin vencer en el aplicativo  a 30 de junio de 2020.</t>
  </si>
  <si>
    <t>Reporte MIMEC</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</si>
  <si>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</si>
  <si>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</si>
  <si>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</si>
  <si>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</si>
  <si>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</si>
  <si>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Revisión página Web de la alcaldía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</si>
  <si>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110 lo que representa un nivel de cumplimiento trimestral del 96%</t>
  </si>
  <si>
    <t>Reporte Oficina Asesora de Comunicaconess</t>
  </si>
  <si>
    <t>Subtotal metas transversales</t>
  </si>
  <si>
    <t>CUMPLIMIENTO  TRIMESTRE I</t>
  </si>
  <si>
    <t>CUMPLIMIENTO SEGUNDO TRIMESTRE</t>
  </si>
  <si>
    <t>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</si>
  <si>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</si>
  <si>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</si>
  <si>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</si>
  <si>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</si>
  <si>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</si>
  <si>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rPr>
        <sz val="16"/>
        <rFont val="Garamond"/>
        <family val="1"/>
      </rPr>
      <t>JOSÉ RAFAEL VECINO OLIVEROS
Alcalde Local de Teusaquillo</t>
    </r>
    <r>
      <rPr>
        <sz val="16"/>
        <color theme="1"/>
        <rFont val="Garamond"/>
        <family val="1"/>
      </rPr>
      <t xml:space="preserve">
</t>
    </r>
    <r>
      <rPr>
        <b/>
        <sz val="16"/>
        <color theme="1"/>
        <rFont val="Garamond"/>
        <family val="1"/>
      </rPr>
      <t>Aprobado mediante caso HOLA N° 90773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</si>
</sst>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_-* #,##0_-;\-* #,##0_-;_-* &quot;-&quot;_-;_-@_-"/>
    <numFmt numFmtId="165" formatCode="* #,##0.00&quot;    &quot;;\-* #,##0.00&quot;    &quot;;* \-#&quot;    &quot;;@\ "/>
    <numFmt numFmtId="166" formatCode="_-* #,##0.0_-;\-* #,##0.0_-;_-* &quot;-&quot;_-;_-@_-"/>
    <numFmt numFmtId="167" formatCode="_-* #,##0_-;\-* #,##0_-;_-* \-_-;_-@_-"/>
    <numFmt numFmtId="168" formatCode="0.0"/>
  </numFmts>
  <fonts count="25">
    <font>
      <sz val="11"/>
      <color theme="1"/>
      <name val="Calibri"/>
      <family val="2"/>
      <scheme val="minor"/>
    </font>
    <font>
      <sz val="11"/>
      <color theme="1"/>
      <name val="Calibri"/>
      <family val="2"/>
      <scheme val="minor"/>
    </font>
    <font>
      <sz val="11"/>
      <color theme="1"/>
      <name val="Garamond"/>
      <family val="1"/>
    </font>
    <font>
      <sz val="10"/>
      <name val="Arial"/>
      <family val="2"/>
    </font>
    <font>
      <sz val="12"/>
      <color theme="1"/>
      <name val="Garamond"/>
      <family val="1"/>
    </font>
    <font>
      <sz val="12"/>
      <color rgb="FF000000"/>
      <name val="Garamond"/>
      <family val="1"/>
    </font>
    <font>
      <sz val="12"/>
      <color rgb="FF0070C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6"/>
      <color theme="1"/>
      <name val="Garamond"/>
      <family val="1"/>
    </font>
    <font>
      <b/>
      <sz val="14"/>
      <color theme="1"/>
      <name val="Garamond"/>
      <family val="1"/>
    </font>
    <font>
      <sz val="11"/>
      <color rgb="FF000000"/>
      <name val="Calibri"/>
      <family val="2"/>
      <charset val="1"/>
    </font>
    <font>
      <sz val="16"/>
      <name val="Garamond"/>
      <family val="1"/>
    </font>
    <font>
      <sz val="11"/>
      <color rgb="FF0070C0"/>
      <name val="Garamond"/>
      <family val="1"/>
    </font>
    <font>
      <sz val="10"/>
      <color rgb="FF0070C0"/>
      <name val="Garamond"/>
      <family val="1"/>
    </font>
    <font>
      <sz val="9"/>
      <color theme="1"/>
      <name val="Garamond"/>
      <family val="1"/>
    </font>
    <font>
      <b/>
      <sz val="11"/>
      <color rgb="FF0070C0"/>
      <name val="Garamond"/>
      <family val="1"/>
    </font>
    <font>
      <b/>
      <sz val="18"/>
      <color theme="1"/>
      <name val="Garamond"/>
      <family val="1"/>
    </font>
  </fonts>
  <fills count="1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s>
  <cellStyleXfs count="13">
    <xf numFmtId="0" fontId="0" fillId="0" borderId="0"/>
    <xf numFmtId="9" fontId="1" fillId="0" borderId="0" applyFont="0" applyFill="0" applyBorder="0" applyAlignment="0" applyProtection="0"/>
    <xf numFmtId="164" fontId="1" fillId="0" borderId="0" applyFont="0" applyFill="0" applyBorder="0" applyAlignment="0" applyProtection="0"/>
    <xf numFmtId="0" fontId="3" fillId="2" borderId="0" applyNumberFormat="0" applyBorder="0" applyAlignment="0" applyProtection="0"/>
    <xf numFmtId="43" fontId="1" fillId="0" borderId="0" applyFont="0" applyFill="0" applyBorder="0" applyAlignment="0" applyProtection="0"/>
    <xf numFmtId="165" fontId="3" fillId="0" borderId="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Fill="0" applyBorder="0" applyAlignment="0" applyProtection="0"/>
    <xf numFmtId="164" fontId="1" fillId="0" borderId="0" applyFont="0" applyFill="0" applyBorder="0" applyAlignment="0" applyProtection="0"/>
    <xf numFmtId="167" fontId="18" fillId="0" borderId="0" applyBorder="0" applyProtection="0"/>
  </cellStyleXfs>
  <cellXfs count="290">
    <xf numFmtId="0" fontId="0" fillId="0" borderId="0" xfId="0"/>
    <xf numFmtId="0" fontId="4" fillId="0" borderId="1" xfId="0" applyFont="1" applyBorder="1" applyAlignment="1">
      <alignment vertical="center" wrapText="1"/>
    </xf>
    <xf numFmtId="0" fontId="6" fillId="0" borderId="13"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justify" vertical="center" wrapText="1"/>
    </xf>
    <xf numFmtId="0" fontId="6" fillId="0" borderId="15" xfId="0" applyFont="1" applyBorder="1" applyAlignment="1" applyProtection="1">
      <alignment horizontal="justify" vertical="center" wrapText="1"/>
      <protection locked="0"/>
    </xf>
    <xf numFmtId="0" fontId="6" fillId="0" borderId="16" xfId="0" applyFont="1" applyBorder="1" applyAlignment="1" applyProtection="1">
      <alignment horizontal="justify" vertical="center" wrapText="1"/>
      <protection locked="0"/>
    </xf>
    <xf numFmtId="0" fontId="6" fillId="0" borderId="16" xfId="0" applyFont="1" applyBorder="1" applyAlignment="1">
      <alignment horizontal="justify" vertical="center" wrapText="1"/>
    </xf>
    <xf numFmtId="9" fontId="6" fillId="0" borderId="1" xfId="1"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xf>
    <xf numFmtId="9" fontId="10" fillId="8" borderId="1" xfId="0" applyNumberFormat="1" applyFont="1" applyFill="1" applyBorder="1" applyAlignment="1">
      <alignment vertical="center"/>
    </xf>
    <xf numFmtId="0" fontId="10" fillId="8" borderId="1" xfId="0" applyFont="1" applyFill="1" applyBorder="1" applyAlignment="1">
      <alignment vertical="center"/>
    </xf>
    <xf numFmtId="0" fontId="2" fillId="5" borderId="1" xfId="0" applyFont="1" applyFill="1" applyBorder="1" applyAlignment="1">
      <alignment vertical="center"/>
    </xf>
    <xf numFmtId="0" fontId="4" fillId="0" borderId="23" xfId="0" applyFont="1" applyBorder="1" applyAlignment="1">
      <alignment horizontal="center" vertical="center"/>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2" fillId="5" borderId="20" xfId="0" applyFont="1" applyFill="1" applyBorder="1" applyAlignment="1">
      <alignment vertical="center"/>
    </xf>
    <xf numFmtId="0" fontId="2" fillId="5" borderId="20" xfId="0" applyFont="1" applyFill="1" applyBorder="1" applyAlignment="1">
      <alignment vertical="center" wrapText="1"/>
    </xf>
    <xf numFmtId="0" fontId="2" fillId="5" borderId="23" xfId="0" applyFont="1" applyFill="1" applyBorder="1" applyAlignment="1">
      <alignment vertical="center"/>
    </xf>
    <xf numFmtId="0" fontId="2" fillId="0" borderId="20" xfId="0" applyFont="1" applyBorder="1" applyAlignment="1">
      <alignment vertical="center" wrapText="1"/>
    </xf>
    <xf numFmtId="0" fontId="2" fillId="7" borderId="1" xfId="0" applyFont="1" applyFill="1" applyBorder="1" applyAlignment="1">
      <alignment vertical="center" wrapText="1"/>
    </xf>
    <xf numFmtId="0" fontId="2" fillId="0" borderId="13" xfId="0" applyFont="1" applyBorder="1" applyAlignment="1">
      <alignment vertical="center" wrapText="1"/>
    </xf>
    <xf numFmtId="0" fontId="2" fillId="0" borderId="18" xfId="0" applyFont="1" applyBorder="1" applyAlignment="1">
      <alignment vertical="center" wrapText="1"/>
    </xf>
    <xf numFmtId="0" fontId="2" fillId="9" borderId="13" xfId="0" applyFont="1" applyFill="1" applyBorder="1" applyAlignment="1">
      <alignment vertical="center" wrapText="1"/>
    </xf>
    <xf numFmtId="0" fontId="2" fillId="10" borderId="13" xfId="0" applyFont="1" applyFill="1" applyBorder="1" applyAlignment="1">
      <alignment vertical="center" wrapText="1"/>
    </xf>
    <xf numFmtId="0" fontId="9" fillId="8" borderId="20" xfId="0" applyFont="1" applyFill="1" applyBorder="1" applyAlignment="1" applyProtection="1">
      <alignment horizontal="justify" vertical="center" wrapText="1"/>
      <protection locked="0"/>
    </xf>
    <xf numFmtId="9" fontId="10" fillId="8" borderId="20" xfId="0" applyNumberFormat="1" applyFont="1" applyFill="1" applyBorder="1" applyAlignment="1">
      <alignment vertical="center"/>
    </xf>
    <xf numFmtId="0" fontId="5" fillId="12" borderId="13" xfId="0" applyFont="1" applyFill="1" applyBorder="1" applyAlignment="1">
      <alignment horizontal="justify" vertical="center" wrapText="1"/>
    </xf>
    <xf numFmtId="0" fontId="4" fillId="0" borderId="13" xfId="0" applyFont="1" applyBorder="1" applyAlignment="1">
      <alignment vertical="center" wrapText="1"/>
    </xf>
    <xf numFmtId="0" fontId="7" fillId="0" borderId="13" xfId="0" applyFont="1" applyBorder="1" applyAlignment="1">
      <alignment vertical="center" wrapText="1"/>
    </xf>
    <xf numFmtId="0" fontId="4" fillId="0" borderId="22" xfId="0" applyFont="1" applyBorder="1" applyAlignment="1">
      <alignment vertical="center" wrapText="1"/>
    </xf>
    <xf numFmtId="0" fontId="6" fillId="0" borderId="13" xfId="0" applyFont="1" applyBorder="1" applyAlignment="1">
      <alignment horizontal="justify" vertical="center" wrapText="1"/>
    </xf>
    <xf numFmtId="0" fontId="6" fillId="0" borderId="15" xfId="0" applyFont="1" applyBorder="1" applyAlignment="1">
      <alignment horizontal="justify" vertical="center" wrapText="1"/>
    </xf>
    <xf numFmtId="9" fontId="6" fillId="0" borderId="16" xfId="1" applyFont="1" applyBorder="1" applyAlignment="1">
      <alignment horizontal="center" vertical="center" wrapText="1"/>
    </xf>
    <xf numFmtId="0" fontId="2" fillId="0" borderId="13" xfId="0" applyFont="1" applyBorder="1" applyAlignment="1">
      <alignment vertical="center"/>
    </xf>
    <xf numFmtId="0" fontId="4" fillId="0" borderId="18" xfId="0" applyFont="1" applyBorder="1" applyAlignment="1">
      <alignment vertical="center" wrapText="1"/>
    </xf>
    <xf numFmtId="0" fontId="6" fillId="0" borderId="18"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6" fillId="0" borderId="18" xfId="0" applyFont="1" applyBorder="1" applyAlignment="1" applyProtection="1">
      <alignment horizontal="center" vertical="center" wrapText="1"/>
      <protection locked="0"/>
    </xf>
    <xf numFmtId="0" fontId="2" fillId="0" borderId="19" xfId="0" applyFont="1" applyBorder="1" applyAlignment="1">
      <alignment vertical="center"/>
    </xf>
    <xf numFmtId="0" fontId="4" fillId="0" borderId="10" xfId="0" applyFont="1" applyBorder="1" applyAlignment="1">
      <alignment vertical="center" wrapText="1"/>
    </xf>
    <xf numFmtId="0" fontId="4" fillId="12" borderId="19" xfId="0" applyFont="1" applyFill="1" applyBorder="1" applyAlignment="1">
      <alignment horizontal="justify" vertical="center" wrapText="1"/>
    </xf>
    <xf numFmtId="0" fontId="8" fillId="11" borderId="15"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2" fillId="0" borderId="13" xfId="0" applyFont="1" applyFill="1" applyBorder="1" applyAlignment="1">
      <alignment vertical="center"/>
    </xf>
    <xf numFmtId="0" fontId="12" fillId="6" borderId="13"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7" fillId="0" borderId="20"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2" fillId="0" borderId="0" xfId="0" applyFont="1" applyAlignment="1">
      <alignment horizontal="center" vertical="center"/>
    </xf>
    <xf numFmtId="0" fontId="2" fillId="11" borderId="1" xfId="0" applyFont="1" applyFill="1" applyBorder="1" applyAlignment="1">
      <alignment horizontal="center" vertical="center"/>
    </xf>
    <xf numFmtId="0" fontId="2" fillId="11" borderId="7" xfId="0" applyFont="1" applyFill="1" applyBorder="1" applyAlignment="1">
      <alignment horizontal="center" vertical="center"/>
    </xf>
    <xf numFmtId="0" fontId="2" fillId="11" borderId="1" xfId="0" applyFont="1" applyFill="1" applyBorder="1" applyAlignment="1">
      <alignment horizontal="center" vertical="center" wrapText="1"/>
    </xf>
    <xf numFmtId="10" fontId="2" fillId="11" borderId="1" xfId="0" applyNumberFormat="1" applyFont="1" applyFill="1" applyBorder="1" applyAlignment="1">
      <alignment horizontal="center" vertical="center"/>
    </xf>
    <xf numFmtId="0" fontId="2" fillId="11" borderId="23" xfId="0" applyFont="1" applyFill="1" applyBorder="1" applyAlignment="1">
      <alignment horizontal="center" vertical="center"/>
    </xf>
    <xf numFmtId="9" fontId="6"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0" fontId="2" fillId="0" borderId="18" xfId="0" applyFont="1" applyFill="1" applyBorder="1" applyAlignment="1">
      <alignment vertical="center" wrapText="1"/>
    </xf>
    <xf numFmtId="0" fontId="2" fillId="0" borderId="0" xfId="0" applyFont="1" applyAlignment="1">
      <alignment vertical="center"/>
    </xf>
    <xf numFmtId="0" fontId="7" fillId="0" borderId="13" xfId="0" applyFont="1" applyFill="1" applyBorder="1" applyAlignment="1">
      <alignment vertical="center" wrapText="1"/>
    </xf>
    <xf numFmtId="0" fontId="5" fillId="12" borderId="23" xfId="0" applyFont="1" applyFill="1" applyBorder="1" applyAlignment="1">
      <alignment horizontal="justify" vertical="center" wrapText="1"/>
    </xf>
    <xf numFmtId="0" fontId="5" fillId="12" borderId="1" xfId="0" applyFont="1" applyFill="1" applyBorder="1" applyAlignment="1">
      <alignment horizontal="justify"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 xfId="0" applyFont="1" applyFill="1" applyBorder="1" applyAlignment="1">
      <alignment horizontal="center" vertical="center"/>
    </xf>
    <xf numFmtId="9" fontId="2" fillId="0" borderId="1" xfId="0" applyNumberFormat="1" applyFont="1" applyFill="1" applyBorder="1" applyAlignment="1">
      <alignment horizontal="center" vertical="center"/>
    </xf>
    <xf numFmtId="9" fontId="2" fillId="0" borderId="18" xfId="0" applyNumberFormat="1" applyFont="1" applyFill="1" applyBorder="1" applyAlignment="1">
      <alignment horizontal="center" vertical="center"/>
    </xf>
    <xf numFmtId="9" fontId="13" fillId="0" borderId="1"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168" fontId="2" fillId="11" borderId="1" xfId="0" applyNumberFormat="1" applyFont="1" applyFill="1" applyBorder="1" applyAlignment="1">
      <alignment horizontal="center" vertical="center"/>
    </xf>
    <xf numFmtId="9" fontId="6" fillId="0" borderId="1" xfId="0" applyNumberFormat="1" applyFont="1" applyBorder="1" applyAlignment="1" applyProtection="1">
      <alignment horizontal="center" vertical="center" wrapText="1"/>
      <protection locked="0"/>
    </xf>
    <xf numFmtId="9" fontId="6" fillId="0" borderId="18" xfId="0" applyNumberFormat="1" applyFont="1" applyBorder="1" applyAlignment="1" applyProtection="1">
      <alignment horizontal="center" vertical="center" wrapText="1"/>
      <protection locked="0"/>
    </xf>
    <xf numFmtId="9" fontId="6" fillId="0" borderId="18" xfId="1" applyFont="1" applyBorder="1" applyAlignment="1">
      <alignment horizontal="center" vertical="center" wrapText="1"/>
    </xf>
    <xf numFmtId="9" fontId="6" fillId="0" borderId="17" xfId="1" applyFont="1" applyBorder="1" applyAlignment="1">
      <alignment horizontal="center" vertical="center" wrapText="1"/>
    </xf>
    <xf numFmtId="0" fontId="2" fillId="0" borderId="14" xfId="0" applyFont="1" applyBorder="1" applyAlignment="1">
      <alignment horizontal="center" vertical="center"/>
    </xf>
    <xf numFmtId="9" fontId="2" fillId="0" borderId="1" xfId="1" applyFont="1" applyFill="1" applyBorder="1" applyAlignment="1">
      <alignment horizontal="center" vertical="center" wrapText="1"/>
    </xf>
    <xf numFmtId="0" fontId="2" fillId="0" borderId="19" xfId="0" applyFont="1" applyBorder="1" applyAlignment="1">
      <alignment horizontal="center" vertical="center" wrapText="1"/>
    </xf>
    <xf numFmtId="0" fontId="2" fillId="11" borderId="5" xfId="0" applyFont="1" applyFill="1" applyBorder="1" applyAlignment="1">
      <alignment vertical="center"/>
    </xf>
    <xf numFmtId="0" fontId="2" fillId="11" borderId="0" xfId="0" applyFont="1" applyFill="1" applyBorder="1" applyAlignment="1">
      <alignment vertical="center"/>
    </xf>
    <xf numFmtId="0" fontId="2" fillId="11" borderId="25" xfId="0" applyFont="1" applyFill="1" applyBorder="1" applyAlignment="1">
      <alignment vertical="center"/>
    </xf>
    <xf numFmtId="0" fontId="11" fillId="11" borderId="13" xfId="0" applyFont="1" applyFill="1" applyBorder="1" applyAlignment="1">
      <alignment vertical="center" wrapText="1"/>
    </xf>
    <xf numFmtId="9" fontId="10" fillId="11" borderId="1" xfId="1" applyFont="1" applyFill="1" applyBorder="1" applyAlignment="1">
      <alignment horizontal="center" vertical="center"/>
    </xf>
    <xf numFmtId="0" fontId="2" fillId="11" borderId="1" xfId="0" applyFont="1" applyFill="1" applyBorder="1" applyAlignment="1">
      <alignment vertical="center"/>
    </xf>
    <xf numFmtId="0" fontId="2" fillId="11" borderId="1" xfId="0" applyFont="1" applyFill="1" applyBorder="1" applyAlignment="1">
      <alignment vertical="center" wrapText="1"/>
    </xf>
    <xf numFmtId="0" fontId="2" fillId="11" borderId="13" xfId="0" applyFont="1" applyFill="1" applyBorder="1" applyAlignment="1">
      <alignment vertical="center"/>
    </xf>
    <xf numFmtId="0" fontId="2" fillId="11" borderId="18" xfId="0" applyFont="1" applyFill="1" applyBorder="1" applyAlignment="1">
      <alignment vertical="center" wrapText="1"/>
    </xf>
    <xf numFmtId="0" fontId="2" fillId="11" borderId="13" xfId="0" applyFont="1" applyFill="1" applyBorder="1" applyAlignment="1">
      <alignment horizontal="center" vertical="center" wrapText="1"/>
    </xf>
    <xf numFmtId="0" fontId="2" fillId="11" borderId="13" xfId="0" applyFont="1" applyFill="1" applyBorder="1" applyAlignment="1">
      <alignment vertical="center" wrapText="1"/>
    </xf>
    <xf numFmtId="0" fontId="2" fillId="11" borderId="0" xfId="0" applyFont="1" applyFill="1" applyAlignment="1">
      <alignment vertical="center" wrapText="1"/>
    </xf>
    <xf numFmtId="0" fontId="2" fillId="11" borderId="0" xfId="0" applyFont="1" applyFill="1" applyAlignment="1">
      <alignment vertical="center"/>
    </xf>
    <xf numFmtId="9" fontId="10" fillId="0" borderId="1" xfId="0" applyNumberFormat="1" applyFont="1" applyBorder="1" applyAlignment="1">
      <alignment horizontal="center" vertical="center" wrapText="1"/>
    </xf>
    <xf numFmtId="9" fontId="10" fillId="0" borderId="1" xfId="1" applyFont="1" applyBorder="1" applyAlignment="1">
      <alignment horizontal="center" vertical="center" wrapText="1"/>
    </xf>
    <xf numFmtId="9" fontId="10" fillId="0" borderId="1" xfId="1" applyFont="1" applyFill="1" applyBorder="1" applyAlignment="1">
      <alignment horizontal="center" vertical="center" wrapText="1"/>
    </xf>
    <xf numFmtId="9" fontId="10" fillId="0" borderId="20" xfId="1"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9" fontId="2" fillId="0" borderId="1" xfId="1" applyNumberFormat="1"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2" fillId="0" borderId="18" xfId="0" applyFont="1" applyBorder="1" applyAlignment="1" applyProtection="1">
      <alignment horizontal="justify" vertical="center" wrapText="1"/>
      <protection locked="0"/>
    </xf>
    <xf numFmtId="0" fontId="2" fillId="11" borderId="1" xfId="0" applyFont="1" applyFill="1" applyBorder="1" applyAlignment="1" applyProtection="1">
      <alignment horizontal="justify" vertical="center" wrapText="1"/>
      <protection locked="0"/>
    </xf>
    <xf numFmtId="0" fontId="2" fillId="11" borderId="18" xfId="0" applyFont="1" applyFill="1" applyBorder="1" applyAlignment="1" applyProtection="1">
      <alignment horizontal="justify" vertical="center" wrapText="1"/>
      <protection locked="0"/>
    </xf>
    <xf numFmtId="9" fontId="7" fillId="0" borderId="21" xfId="0" applyNumberFormat="1" applyFont="1" applyBorder="1" applyAlignment="1">
      <alignment horizontal="center" vertical="center" wrapText="1"/>
    </xf>
    <xf numFmtId="0" fontId="20" fillId="0" borderId="1" xfId="1" applyNumberFormat="1" applyFont="1" applyBorder="1" applyAlignment="1">
      <alignment horizontal="center" vertical="center" wrapText="1"/>
    </xf>
    <xf numFmtId="9" fontId="20" fillId="0" borderId="1" xfId="1" applyFont="1" applyBorder="1" applyAlignment="1">
      <alignment horizontal="center" vertical="center" wrapText="1"/>
    </xf>
    <xf numFmtId="9" fontId="21" fillId="0" borderId="18" xfId="0" applyNumberFormat="1" applyFont="1" applyBorder="1" applyAlignment="1" applyProtection="1">
      <alignment horizontal="center" vertical="center" wrapText="1"/>
      <protection locked="0"/>
    </xf>
    <xf numFmtId="0" fontId="20" fillId="0" borderId="0" xfId="0" applyFont="1" applyAlignment="1">
      <alignment horizontal="center" vertical="center"/>
    </xf>
    <xf numFmtId="166" fontId="20" fillId="0" borderId="1" xfId="11" applyNumberFormat="1" applyFont="1" applyBorder="1" applyAlignment="1">
      <alignment horizontal="center" vertical="center" wrapText="1"/>
    </xf>
    <xf numFmtId="1" fontId="21" fillId="0" borderId="18" xfId="0" applyNumberFormat="1" applyFont="1" applyBorder="1" applyAlignment="1" applyProtection="1">
      <alignment horizontal="center" vertical="center" wrapText="1"/>
      <protection locked="0"/>
    </xf>
    <xf numFmtId="0" fontId="7" fillId="0" borderId="20" xfId="0" applyFont="1" applyBorder="1" applyAlignment="1">
      <alignment horizontal="center" vertical="center" wrapText="1"/>
    </xf>
    <xf numFmtId="3" fontId="2" fillId="11" borderId="20" xfId="0" applyNumberFormat="1" applyFont="1" applyFill="1" applyBorder="1" applyAlignment="1">
      <alignment horizontal="center" vertical="center"/>
    </xf>
    <xf numFmtId="0" fontId="2" fillId="0" borderId="20" xfId="0" applyFont="1" applyBorder="1" applyAlignment="1">
      <alignment vertical="center"/>
    </xf>
    <xf numFmtId="3" fontId="2" fillId="0" borderId="20" xfId="0" applyNumberFormat="1" applyFont="1" applyBorder="1" applyAlignment="1">
      <alignment vertical="center"/>
    </xf>
    <xf numFmtId="0" fontId="2" fillId="0" borderId="10" xfId="0" applyFont="1" applyBorder="1" applyAlignment="1">
      <alignment horizontal="center" vertical="center"/>
    </xf>
    <xf numFmtId="1" fontId="2" fillId="0" borderId="18" xfId="1" applyNumberFormat="1" applyFont="1" applyFill="1" applyBorder="1" applyAlignment="1">
      <alignment horizontal="center" vertical="center"/>
    </xf>
    <xf numFmtId="0" fontId="10" fillId="13" borderId="13"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18"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2" fillId="0" borderId="18" xfId="0" applyFont="1" applyBorder="1" applyAlignment="1" applyProtection="1">
      <alignment horizontal="center" vertical="center" wrapText="1"/>
      <protection locked="0"/>
    </xf>
    <xf numFmtId="9" fontId="2" fillId="0" borderId="1" xfId="0" applyNumberFormat="1" applyFont="1" applyBorder="1" applyAlignment="1">
      <alignment vertical="center"/>
    </xf>
    <xf numFmtId="9" fontId="2" fillId="0" borderId="18" xfId="0" applyNumberFormat="1" applyFont="1" applyBorder="1" applyAlignment="1">
      <alignment vertical="center"/>
    </xf>
    <xf numFmtId="0" fontId="2" fillId="0" borderId="2" xfId="0" applyFont="1" applyBorder="1" applyAlignment="1">
      <alignment vertical="center" wrapText="1"/>
    </xf>
    <xf numFmtId="0" fontId="2" fillId="0" borderId="35" xfId="0" applyFont="1" applyBorder="1" applyAlignment="1">
      <alignment vertical="center" wrapText="1"/>
    </xf>
    <xf numFmtId="0" fontId="2" fillId="0" borderId="1" xfId="0"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9" fontId="10" fillId="0" borderId="1" xfId="1"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9" fontId="2" fillId="0" borderId="13" xfId="0" applyNumberFormat="1" applyFont="1" applyBorder="1" applyAlignment="1">
      <alignment horizontal="center" vertical="center" wrapText="1"/>
    </xf>
    <xf numFmtId="0" fontId="20" fillId="0" borderId="5" xfId="0" applyFont="1" applyBorder="1" applyAlignment="1">
      <alignment vertical="center"/>
    </xf>
    <xf numFmtId="0" fontId="20" fillId="0" borderId="14" xfId="0" applyFont="1" applyBorder="1" applyAlignment="1">
      <alignment horizontal="center" vertical="center"/>
    </xf>
    <xf numFmtId="0" fontId="20" fillId="0" borderId="1" xfId="0" applyFont="1" applyBorder="1" applyAlignment="1">
      <alignment vertical="center" wrapText="1"/>
    </xf>
    <xf numFmtId="0" fontId="23" fillId="0" borderId="1" xfId="0" applyFont="1" applyBorder="1" applyAlignment="1">
      <alignment horizontal="center" vertical="center" wrapText="1"/>
    </xf>
    <xf numFmtId="0" fontId="20" fillId="0" borderId="1" xfId="0" applyFont="1" applyBorder="1" applyAlignment="1" applyProtection="1">
      <alignment horizontal="center" vertical="center" wrapText="1"/>
      <protection locked="0"/>
    </xf>
    <xf numFmtId="9" fontId="20" fillId="0" borderId="1" xfId="1" applyFont="1" applyBorder="1" applyAlignment="1" applyProtection="1">
      <alignment horizontal="center" vertical="center" wrapText="1"/>
      <protection locked="0"/>
    </xf>
    <xf numFmtId="0" fontId="20" fillId="0" borderId="1" xfId="0" applyFont="1" applyBorder="1" applyAlignment="1" applyProtection="1">
      <alignment horizontal="justify" vertical="center" wrapText="1"/>
      <protection locked="0"/>
    </xf>
    <xf numFmtId="0" fontId="20" fillId="0" borderId="1" xfId="0" applyFont="1" applyBorder="1" applyAlignment="1" applyProtection="1">
      <alignment vertical="center" wrapText="1"/>
      <protection locked="0"/>
    </xf>
    <xf numFmtId="0" fontId="20" fillId="0" borderId="13" xfId="0" applyFont="1" applyBorder="1" applyAlignment="1">
      <alignment vertical="center" wrapText="1"/>
    </xf>
    <xf numFmtId="0" fontId="20" fillId="0" borderId="18" xfId="0" applyFont="1" applyBorder="1" applyAlignment="1" applyProtection="1">
      <alignment horizontal="justify" vertical="center" wrapText="1"/>
      <protection locked="0"/>
    </xf>
    <xf numFmtId="0" fontId="20" fillId="0" borderId="0" xfId="0" applyFont="1" applyAlignment="1">
      <alignment vertical="center" wrapText="1"/>
    </xf>
    <xf numFmtId="0" fontId="20" fillId="0" borderId="0" xfId="0" applyFont="1" applyAlignment="1">
      <alignment vertical="center"/>
    </xf>
    <xf numFmtId="0" fontId="20" fillId="0" borderId="13" xfId="0" applyFont="1" applyBorder="1" applyAlignment="1">
      <alignment horizontal="center" vertical="center" wrapText="1"/>
    </xf>
    <xf numFmtId="9" fontId="20"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9" fontId="23" fillId="0" borderId="1" xfId="0" applyNumberFormat="1" applyFont="1" applyFill="1" applyBorder="1" applyAlignment="1">
      <alignment horizontal="center" vertical="center" wrapText="1"/>
    </xf>
    <xf numFmtId="0" fontId="20" fillId="0" borderId="26" xfId="0" applyFont="1" applyBorder="1" applyAlignment="1">
      <alignment vertical="center"/>
    </xf>
    <xf numFmtId="9" fontId="20" fillId="0" borderId="16" xfId="0" applyNumberFormat="1" applyFont="1" applyBorder="1" applyAlignment="1">
      <alignment horizontal="center" vertical="center"/>
    </xf>
    <xf numFmtId="0" fontId="20" fillId="0" borderId="34" xfId="0" applyFont="1" applyBorder="1" applyAlignment="1">
      <alignment horizontal="center" vertical="center"/>
    </xf>
    <xf numFmtId="0" fontId="20" fillId="0" borderId="16" xfId="0" applyFont="1" applyBorder="1" applyAlignment="1" applyProtection="1">
      <alignment horizontal="justify" vertical="center" wrapText="1"/>
      <protection locked="0"/>
    </xf>
    <xf numFmtId="0" fontId="20" fillId="0" borderId="15" xfId="0" applyFont="1" applyBorder="1" applyAlignment="1">
      <alignment vertical="center" wrapText="1"/>
    </xf>
    <xf numFmtId="0" fontId="20" fillId="0" borderId="17" xfId="0" applyFont="1" applyBorder="1" applyAlignment="1" applyProtection="1">
      <alignment horizontal="justify" vertical="center" wrapText="1"/>
      <protection locked="0"/>
    </xf>
    <xf numFmtId="0" fontId="20" fillId="0" borderId="16" xfId="0" applyFont="1" applyBorder="1" applyAlignment="1">
      <alignment vertical="center" wrapText="1"/>
    </xf>
    <xf numFmtId="9" fontId="20" fillId="0" borderId="13" xfId="1" applyFont="1" applyBorder="1" applyAlignment="1">
      <alignment horizontal="center" vertical="center" wrapText="1"/>
    </xf>
    <xf numFmtId="0" fontId="2" fillId="0" borderId="13" xfId="0" applyFont="1" applyBorder="1" applyAlignment="1" applyProtection="1">
      <alignment horizontal="center" vertical="center" wrapText="1"/>
      <protection locked="0"/>
    </xf>
    <xf numFmtId="0" fontId="2" fillId="0" borderId="18" xfId="0" applyFont="1" applyBorder="1" applyAlignment="1" applyProtection="1">
      <alignment vertical="center" wrapText="1"/>
      <protection locked="0"/>
    </xf>
    <xf numFmtId="0" fontId="20" fillId="0" borderId="18" xfId="0" applyFont="1" applyBorder="1" applyAlignment="1" applyProtection="1">
      <alignment vertical="center" wrapText="1"/>
      <protection locked="0"/>
    </xf>
    <xf numFmtId="0" fontId="20" fillId="0" borderId="13" xfId="0" applyFont="1" applyBorder="1" applyAlignment="1" applyProtection="1">
      <alignment horizontal="center" vertical="center" wrapText="1"/>
      <protection locked="0"/>
    </xf>
    <xf numFmtId="9" fontId="20" fillId="0" borderId="13" xfId="0" applyNumberFormat="1" applyFont="1" applyBorder="1" applyAlignment="1" applyProtection="1">
      <alignment horizontal="center" vertical="center" wrapText="1"/>
      <protection locked="0"/>
    </xf>
    <xf numFmtId="9" fontId="20" fillId="0" borderId="15" xfId="0" applyNumberFormat="1" applyFont="1" applyBorder="1" applyAlignment="1" applyProtection="1">
      <alignment horizontal="center" vertical="center" wrapText="1"/>
      <protection locked="0"/>
    </xf>
    <xf numFmtId="9" fontId="20" fillId="0" borderId="16" xfId="0" applyNumberFormat="1" applyFont="1" applyBorder="1" applyAlignment="1" applyProtection="1">
      <alignment horizontal="center" vertical="center" wrapText="1"/>
      <protection locked="0"/>
    </xf>
    <xf numFmtId="9" fontId="10" fillId="0" borderId="0" xfId="1" applyFont="1" applyAlignment="1">
      <alignment horizontal="center" vertical="center" wrapText="1"/>
    </xf>
    <xf numFmtId="9" fontId="10" fillId="11" borderId="1" xfId="1" applyFont="1" applyFill="1" applyBorder="1" applyAlignment="1" applyProtection="1">
      <alignment horizontal="center" vertical="center" wrapText="1"/>
      <protection locked="0"/>
    </xf>
    <xf numFmtId="9" fontId="23" fillId="0" borderId="16" xfId="1" applyFont="1" applyBorder="1" applyAlignment="1" applyProtection="1">
      <alignment horizontal="center" vertical="center" wrapText="1"/>
      <protection locked="0"/>
    </xf>
    <xf numFmtId="9" fontId="10" fillId="9" borderId="29" xfId="1" applyFont="1" applyFill="1" applyBorder="1" applyAlignment="1" applyProtection="1">
      <alignment horizontal="center" vertical="center" wrapText="1"/>
      <protection locked="0"/>
    </xf>
    <xf numFmtId="9" fontId="2" fillId="0" borderId="13" xfId="1" applyFont="1" applyBorder="1" applyAlignment="1" applyProtection="1">
      <alignment horizontal="center" vertical="center" wrapText="1"/>
      <protection locked="0"/>
    </xf>
    <xf numFmtId="9" fontId="2" fillId="0" borderId="13" xfId="0" applyNumberFormat="1" applyFont="1" applyBorder="1" applyAlignment="1" applyProtection="1">
      <alignment horizontal="center" vertical="center" wrapText="1"/>
      <protection locked="0"/>
    </xf>
    <xf numFmtId="0" fontId="2" fillId="11" borderId="13" xfId="0" applyFont="1" applyFill="1" applyBorder="1" applyAlignment="1" applyProtection="1">
      <alignment horizontal="center" vertical="center" wrapText="1"/>
      <protection locked="0"/>
    </xf>
    <xf numFmtId="9" fontId="20" fillId="0" borderId="13" xfId="1"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0" fillId="9" borderId="20" xfId="0" applyFont="1" applyFill="1" applyBorder="1" applyAlignment="1" applyProtection="1">
      <alignment horizontal="center" vertical="center" wrapText="1"/>
      <protection locked="0"/>
    </xf>
    <xf numFmtId="9" fontId="24" fillId="0" borderId="20" xfId="1" applyFont="1" applyBorder="1" applyAlignment="1" applyProtection="1">
      <alignment horizontal="center" vertical="center" wrapText="1"/>
      <protection locked="0"/>
    </xf>
    <xf numFmtId="0" fontId="10" fillId="9" borderId="33" xfId="0" applyFont="1" applyFill="1" applyBorder="1" applyAlignment="1" applyProtection="1">
      <alignment horizontal="center" vertical="center" wrapText="1"/>
      <protection locked="0"/>
    </xf>
    <xf numFmtId="0" fontId="10" fillId="9" borderId="29" xfId="0" applyFont="1" applyFill="1" applyBorder="1" applyAlignment="1" applyProtection="1">
      <alignment horizontal="center" vertical="center" wrapText="1"/>
      <protection locked="0"/>
    </xf>
    <xf numFmtId="0" fontId="10" fillId="9" borderId="29"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2" fillId="11" borderId="5" xfId="0" applyFont="1" applyFill="1" applyBorder="1" applyAlignment="1">
      <alignment horizontal="center" vertical="center"/>
    </xf>
    <xf numFmtId="0" fontId="17" fillId="14" borderId="21" xfId="0" applyFont="1" applyFill="1" applyBorder="1" applyAlignment="1">
      <alignment vertical="center" wrapText="1"/>
    </xf>
    <xf numFmtId="9" fontId="17" fillId="14" borderId="36" xfId="1" applyFont="1" applyFill="1" applyBorder="1" applyAlignment="1">
      <alignment horizontal="center" vertical="center" wrapText="1"/>
    </xf>
    <xf numFmtId="9" fontId="2" fillId="0" borderId="18" xfId="0" applyNumberFormat="1" applyFont="1" applyBorder="1" applyAlignment="1">
      <alignment horizontal="center" vertical="center" wrapText="1"/>
    </xf>
    <xf numFmtId="0" fontId="2" fillId="0" borderId="13" xfId="0" applyFont="1" applyFill="1" applyBorder="1" applyAlignment="1">
      <alignment vertical="center" wrapText="1"/>
    </xf>
    <xf numFmtId="9" fontId="2" fillId="0" borderId="13" xfId="1" applyFont="1" applyFill="1" applyBorder="1" applyAlignment="1">
      <alignment horizontal="center" vertical="center" wrapText="1"/>
    </xf>
    <xf numFmtId="0" fontId="2" fillId="0" borderId="0" xfId="0" applyFont="1" applyBorder="1" applyAlignment="1">
      <alignment vertical="center" wrapText="1"/>
    </xf>
    <xf numFmtId="0" fontId="2" fillId="0" borderId="25" xfId="0" applyFont="1" applyBorder="1" applyAlignment="1">
      <alignment vertical="center" wrapText="1"/>
    </xf>
    <xf numFmtId="0" fontId="20" fillId="0" borderId="18" xfId="0" applyFont="1" applyBorder="1" applyAlignment="1">
      <alignment vertical="center" wrapText="1"/>
    </xf>
    <xf numFmtId="0" fontId="23" fillId="0" borderId="16" xfId="0" applyFont="1" applyBorder="1" applyAlignment="1">
      <alignment horizontal="center" vertical="center" wrapText="1"/>
    </xf>
    <xf numFmtId="0" fontId="20" fillId="0" borderId="17" xfId="0" applyFont="1" applyBorder="1" applyAlignment="1">
      <alignment vertical="center" wrapText="1"/>
    </xf>
    <xf numFmtId="0" fontId="2" fillId="0" borderId="23" xfId="0" applyFont="1" applyBorder="1" applyAlignment="1">
      <alignment vertical="center"/>
    </xf>
    <xf numFmtId="9" fontId="2" fillId="0" borderId="13"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0" fontId="2" fillId="0" borderId="18" xfId="0" applyFont="1" applyFill="1" applyBorder="1" applyAlignment="1" applyProtection="1">
      <alignment vertical="center" wrapText="1"/>
      <protection locked="0"/>
    </xf>
    <xf numFmtId="9" fontId="10" fillId="0" borderId="13" xfId="0" applyNumberFormat="1" applyFont="1" applyFill="1" applyBorder="1" applyAlignment="1" applyProtection="1">
      <alignment horizontal="center" vertical="center" wrapText="1"/>
      <protection locked="0"/>
    </xf>
    <xf numFmtId="0" fontId="10" fillId="10" borderId="1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11" borderId="1" xfId="0" applyFont="1" applyFill="1" applyBorder="1" applyAlignment="1">
      <alignment horizontal="center" vertical="center"/>
    </xf>
    <xf numFmtId="0" fontId="2" fillId="11" borderId="18"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0" fillId="0" borderId="0" xfId="0" applyFont="1" applyAlignment="1">
      <alignment horizontal="center" vertical="center"/>
    </xf>
    <xf numFmtId="0" fontId="10" fillId="11" borderId="1" xfId="0" applyFont="1" applyFill="1" applyBorder="1" applyAlignment="1">
      <alignment horizontal="center" vertical="center"/>
    </xf>
    <xf numFmtId="0" fontId="2" fillId="11" borderId="33" xfId="0" applyFont="1" applyFill="1" applyBorder="1" applyAlignment="1">
      <alignment horizontal="center" vertical="center"/>
    </xf>
    <xf numFmtId="0" fontId="2" fillId="11" borderId="30" xfId="0" applyFont="1" applyFill="1" applyBorder="1" applyAlignment="1">
      <alignment horizontal="center" vertical="center"/>
    </xf>
    <xf numFmtId="0" fontId="2" fillId="11" borderId="13" xfId="0" applyFont="1" applyFill="1" applyBorder="1" applyAlignment="1">
      <alignment horizontal="center" vertical="center"/>
    </xf>
    <xf numFmtId="0" fontId="2" fillId="11" borderId="18" xfId="0" applyFont="1" applyFill="1" applyBorder="1" applyAlignment="1">
      <alignment horizontal="center" vertical="center"/>
    </xf>
    <xf numFmtId="0" fontId="2" fillId="11" borderId="15" xfId="0" applyFont="1" applyFill="1" applyBorder="1" applyAlignment="1">
      <alignment horizontal="center" vertical="center"/>
    </xf>
    <xf numFmtId="0" fontId="2" fillId="11" borderId="17" xfId="0" applyFont="1" applyFill="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 xfId="0" applyFont="1" applyBorder="1" applyAlignment="1">
      <alignment horizontal="justify" vertical="center" wrapText="1"/>
    </xf>
    <xf numFmtId="0" fontId="8" fillId="11" borderId="33" xfId="0" applyFont="1" applyFill="1" applyBorder="1" applyAlignment="1">
      <alignment horizontal="center" vertical="center" wrapText="1"/>
    </xf>
    <xf numFmtId="0" fontId="8" fillId="11" borderId="29"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30" xfId="0" applyFont="1" applyFill="1" applyBorder="1" applyAlignment="1">
      <alignment horizontal="center" vertical="center"/>
    </xf>
    <xf numFmtId="0" fontId="8" fillId="11" borderId="18" xfId="0" applyFont="1" applyFill="1" applyBorder="1" applyAlignment="1">
      <alignment horizontal="center" vertical="center"/>
    </xf>
    <xf numFmtId="0" fontId="8" fillId="11" borderId="17" xfId="0" applyFont="1" applyFill="1" applyBorder="1" applyAlignment="1">
      <alignment horizontal="center" vertical="center"/>
    </xf>
    <xf numFmtId="0" fontId="8" fillId="11" borderId="33"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3" xfId="0" applyFont="1" applyFill="1" applyBorder="1" applyAlignment="1">
      <alignment horizontal="center" vertical="center"/>
    </xf>
    <xf numFmtId="0" fontId="8" fillId="11" borderId="1"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27"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28" xfId="0" applyFont="1" applyFill="1" applyBorder="1" applyAlignment="1">
      <alignment horizontal="center" vertical="center"/>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9" borderId="31" xfId="0" applyFont="1" applyFill="1" applyBorder="1" applyAlignment="1">
      <alignment horizontal="center" vertical="center" wrapText="1"/>
    </xf>
    <xf numFmtId="0" fontId="2" fillId="9" borderId="32"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10" fillId="13" borderId="33" xfId="0" applyFont="1" applyFill="1" applyBorder="1" applyAlignment="1">
      <alignment horizontal="center" vertical="center" wrapText="1"/>
    </xf>
    <xf numFmtId="0" fontId="10" fillId="13" borderId="29" xfId="0" applyFont="1" applyFill="1" applyBorder="1" applyAlignment="1">
      <alignment horizontal="center" vertical="center" wrapText="1"/>
    </xf>
    <xf numFmtId="0" fontId="10" fillId="13" borderId="30"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2" fillId="13" borderId="31" xfId="0" applyFont="1" applyFill="1" applyBorder="1" applyAlignment="1">
      <alignment horizontal="center" vertical="center" wrapText="1"/>
    </xf>
    <xf numFmtId="0" fontId="2" fillId="13" borderId="32"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0" borderId="23" xfId="0" applyFont="1" applyBorder="1" applyAlignment="1">
      <alignment horizontal="left" vertical="center" wrapText="1"/>
    </xf>
    <xf numFmtId="0" fontId="2" fillId="0" borderId="23" xfId="0" applyFont="1" applyBorder="1" applyAlignment="1">
      <alignment horizontal="left" vertical="center"/>
    </xf>
    <xf numFmtId="0" fontId="14" fillId="0" borderId="33"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2" fillId="0" borderId="1" xfId="0" applyFont="1" applyBorder="1" applyAlignment="1">
      <alignment horizontal="center" vertical="center" wrapText="1"/>
    </xf>
    <xf numFmtId="0" fontId="2" fillId="0" borderId="1" xfId="0" applyFont="1" applyBorder="1" applyAlignment="1">
      <alignment horizontal="left" vertical="center" wrapText="1"/>
    </xf>
  </cellXfs>
  <cellStyles count="13">
    <cellStyle name="Amarillo" xfId="3" xr:uid="{00000000-0005-0000-0000-000000000000}"/>
    <cellStyle name="Excel Built-in Comma [0]" xfId="12" xr:uid="{00000000-0005-0000-0000-000001000000}"/>
    <cellStyle name="Millares [0]" xfId="11" builtinId="6"/>
    <cellStyle name="Millares [0] 2" xfId="2" xr:uid="{00000000-0005-0000-0000-000003000000}"/>
    <cellStyle name="Millares 2" xfId="5" xr:uid="{00000000-0005-0000-0000-000004000000}"/>
    <cellStyle name="Millares 3" xfId="4" xr:uid="{00000000-0005-0000-0000-000005000000}"/>
    <cellStyle name="Normal" xfId="0" builtinId="0"/>
    <cellStyle name="Normal 2" xfId="6" xr:uid="{00000000-0005-0000-0000-000007000000}"/>
    <cellStyle name="Porcentaje" xfId="1" builtinId="5"/>
    <cellStyle name="Porcentaje 2" xfId="7" xr:uid="{00000000-0005-0000-0000-000009000000}"/>
    <cellStyle name="Porcentual 2" xfId="8" xr:uid="{00000000-0005-0000-0000-00000A000000}"/>
    <cellStyle name="Rojo" xfId="9" xr:uid="{00000000-0005-0000-0000-00000B000000}"/>
    <cellStyle name="Verde"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8"/>
  <sheetViews>
    <sheetView tabSelected="1" topLeftCell="K28" zoomScale="96" zoomScaleNormal="96" workbookViewId="0">
      <selection activeCell="X28" sqref="X28"/>
    </sheetView>
  </sheetViews>
  <sheetFormatPr defaultColWidth="11.42578125" defaultRowHeight="15"/>
  <cols>
    <col min="1" max="1" width="6.7109375" style="65" customWidth="1"/>
    <col min="2" max="2" width="27.28515625" style="65" customWidth="1"/>
    <col min="3" max="3" width="20.140625" style="65" customWidth="1"/>
    <col min="4" max="4" width="55.28515625" style="65" customWidth="1"/>
    <col min="5" max="5" width="14.140625" style="65" customWidth="1"/>
    <col min="6" max="6" width="16" style="65" customWidth="1"/>
    <col min="7" max="7" width="25.28515625" style="65" customWidth="1"/>
    <col min="8" max="8" width="43.140625" style="65" customWidth="1"/>
    <col min="9" max="9" width="11.42578125" style="56"/>
    <col min="10" max="10" width="16.28515625" style="65" customWidth="1"/>
    <col min="11" max="11" width="13.42578125" style="12" customWidth="1"/>
    <col min="12" max="15" width="11.42578125" style="56"/>
    <col min="16" max="16" width="24.5703125" style="56" customWidth="1"/>
    <col min="17" max="17" width="13.7109375" style="65" customWidth="1"/>
    <col min="18" max="18" width="15.5703125" style="12" customWidth="1"/>
    <col min="19" max="19" width="16.28515625" style="12" customWidth="1"/>
    <col min="20" max="20" width="20.5703125" style="12" customWidth="1"/>
    <col min="21" max="21" width="11.42578125" style="56"/>
    <col min="22" max="22" width="16.42578125" style="69" customWidth="1"/>
    <col min="23" max="23" width="21" style="12" customWidth="1"/>
    <col min="24" max="24" width="19" style="104" customWidth="1"/>
    <col min="25" max="25" width="31.7109375" style="12" customWidth="1"/>
    <col min="26" max="26" width="16.42578125" style="12" customWidth="1"/>
    <col min="27" max="27" width="16.42578125" style="69" customWidth="1"/>
    <col min="28" max="28" width="22" style="69" customWidth="1"/>
    <col min="29" max="29" width="16.42578125" style="172" customWidth="1"/>
    <col min="30" max="30" width="57.140625" style="12" customWidth="1"/>
    <col min="31" max="31" width="50.42578125" style="12" customWidth="1"/>
    <col min="32" max="34" width="16.42578125" style="12" customWidth="1"/>
    <col min="35" max="36" width="52.42578125" style="12" customWidth="1"/>
    <col min="37" max="39" width="16.42578125" style="12" customWidth="1"/>
    <col min="40" max="40" width="52.5703125" style="12" customWidth="1"/>
    <col min="41" max="41" width="38.5703125" style="12" customWidth="1"/>
    <col min="42" max="42" width="16.42578125" style="12" customWidth="1"/>
    <col min="43" max="43" width="17.85546875" style="12" customWidth="1"/>
    <col min="44" max="45" width="16.42578125" style="12" customWidth="1"/>
    <col min="46" max="46" width="54" style="12" customWidth="1"/>
    <col min="47" max="49" width="16.42578125" style="12" customWidth="1"/>
    <col min="50" max="16384" width="11.42578125" style="65"/>
  </cols>
  <sheetData>
    <row r="1" spans="1:46" ht="22.5" customHeight="1">
      <c r="A1" s="216" t="s">
        <v>0</v>
      </c>
      <c r="B1" s="216"/>
      <c r="C1" s="216"/>
      <c r="D1" s="216"/>
      <c r="E1" s="216"/>
      <c r="F1" s="216"/>
      <c r="G1" s="216"/>
      <c r="H1" s="216"/>
      <c r="I1" s="216"/>
      <c r="J1" s="216"/>
      <c r="K1" s="216"/>
    </row>
    <row r="2" spans="1:46" ht="22.5" customHeight="1">
      <c r="A2" s="216" t="s">
        <v>1</v>
      </c>
      <c r="B2" s="216"/>
      <c r="C2" s="216"/>
      <c r="D2" s="216"/>
      <c r="E2" s="216"/>
      <c r="F2" s="216"/>
      <c r="G2" s="216"/>
      <c r="H2" s="216"/>
      <c r="I2" s="216"/>
      <c r="J2" s="216"/>
      <c r="K2" s="216"/>
    </row>
    <row r="3" spans="1:46" ht="22.5" customHeight="1">
      <c r="A3" s="216" t="s">
        <v>2</v>
      </c>
      <c r="B3" s="216"/>
      <c r="C3" s="216"/>
      <c r="D3" s="216"/>
      <c r="E3" s="216"/>
      <c r="F3" s="216"/>
      <c r="G3" s="216"/>
      <c r="H3" s="216"/>
      <c r="I3" s="216"/>
      <c r="J3" s="216"/>
      <c r="K3" s="216"/>
    </row>
    <row r="4" spans="1:46" ht="15.75" thickBot="1">
      <c r="F4" s="217" t="s">
        <v>3</v>
      </c>
      <c r="G4" s="217"/>
      <c r="H4" s="217"/>
      <c r="I4" s="217"/>
      <c r="J4" s="217"/>
    </row>
    <row r="5" spans="1:46" ht="15.75" customHeight="1">
      <c r="A5" s="218" t="s">
        <v>4</v>
      </c>
      <c r="B5" s="219"/>
      <c r="C5" s="224" t="s">
        <v>5</v>
      </c>
      <c r="D5" s="225"/>
      <c r="F5" s="212" t="s">
        <v>6</v>
      </c>
      <c r="G5" s="212" t="s">
        <v>7</v>
      </c>
      <c r="H5" s="217" t="s">
        <v>8</v>
      </c>
      <c r="I5" s="217"/>
      <c r="J5" s="217"/>
    </row>
    <row r="6" spans="1:46" ht="22.5" customHeight="1">
      <c r="A6" s="220"/>
      <c r="B6" s="221"/>
      <c r="C6" s="226"/>
      <c r="D6" s="225"/>
      <c r="F6" s="13">
        <v>1</v>
      </c>
      <c r="G6" s="214" t="s">
        <v>9</v>
      </c>
      <c r="H6" s="227" t="s">
        <v>10</v>
      </c>
      <c r="I6" s="227"/>
      <c r="J6" s="227"/>
    </row>
    <row r="7" spans="1:46" ht="53.25" customHeight="1">
      <c r="A7" s="220"/>
      <c r="B7" s="221"/>
      <c r="C7" s="226"/>
      <c r="D7" s="225"/>
      <c r="F7" s="13">
        <v>2</v>
      </c>
      <c r="G7" s="214" t="s">
        <v>11</v>
      </c>
      <c r="H7" s="228" t="s">
        <v>12</v>
      </c>
      <c r="I7" s="228"/>
      <c r="J7" s="228"/>
    </row>
    <row r="8" spans="1:46" ht="409.5" customHeight="1" thickBot="1">
      <c r="A8" s="222"/>
      <c r="B8" s="223"/>
      <c r="C8" s="226"/>
      <c r="D8" s="225"/>
      <c r="F8" s="13">
        <v>3</v>
      </c>
      <c r="G8" s="214" t="s">
        <v>13</v>
      </c>
      <c r="H8" s="229" t="s">
        <v>14</v>
      </c>
      <c r="I8" s="230"/>
      <c r="J8" s="231"/>
    </row>
    <row r="9" spans="1:46" ht="225.75" customHeight="1">
      <c r="F9" s="198">
        <v>4</v>
      </c>
      <c r="G9" s="198" t="s">
        <v>15</v>
      </c>
      <c r="H9" s="279" t="s">
        <v>16</v>
      </c>
      <c r="I9" s="280"/>
      <c r="J9" s="280"/>
    </row>
    <row r="10" spans="1:46" ht="63.75" customHeight="1">
      <c r="F10" s="214">
        <v>5</v>
      </c>
      <c r="G10" s="215" t="s">
        <v>17</v>
      </c>
      <c r="H10" s="288" t="s">
        <v>18</v>
      </c>
      <c r="I10" s="288"/>
      <c r="J10" s="288"/>
    </row>
    <row r="11" spans="1:46" ht="192.75" customHeight="1">
      <c r="F11" s="214">
        <v>6</v>
      </c>
      <c r="G11" s="214" t="s">
        <v>19</v>
      </c>
      <c r="H11" s="289" t="s">
        <v>20</v>
      </c>
      <c r="I11" s="225"/>
      <c r="J11" s="225"/>
    </row>
    <row r="12" spans="1:46" ht="18.75" customHeight="1" thickBot="1"/>
    <row r="13" spans="1:46" ht="18.75" customHeight="1" thickBot="1">
      <c r="A13" s="232" t="s">
        <v>21</v>
      </c>
      <c r="B13" s="233"/>
      <c r="C13" s="236" t="s">
        <v>22</v>
      </c>
      <c r="D13" s="239" t="s">
        <v>23</v>
      </c>
      <c r="E13" s="240"/>
      <c r="F13" s="240"/>
      <c r="G13" s="240"/>
      <c r="H13" s="240"/>
      <c r="I13" s="240"/>
      <c r="J13" s="240"/>
      <c r="K13" s="240"/>
      <c r="L13" s="240"/>
      <c r="M13" s="240"/>
      <c r="N13" s="240"/>
      <c r="O13" s="240"/>
      <c r="P13" s="236"/>
      <c r="Q13" s="243" t="s">
        <v>24</v>
      </c>
      <c r="R13" s="244"/>
      <c r="S13" s="244"/>
      <c r="T13" s="245"/>
      <c r="U13" s="249" t="s">
        <v>25</v>
      </c>
      <c r="V13" s="276" t="s">
        <v>26</v>
      </c>
      <c r="W13" s="277"/>
      <c r="X13" s="277"/>
      <c r="Y13" s="277"/>
      <c r="Z13" s="278"/>
      <c r="AA13" s="252" t="s">
        <v>26</v>
      </c>
      <c r="AB13" s="253"/>
      <c r="AC13" s="253"/>
      <c r="AD13" s="253"/>
      <c r="AE13" s="254"/>
      <c r="AF13" s="255" t="s">
        <v>26</v>
      </c>
      <c r="AG13" s="256"/>
      <c r="AH13" s="256"/>
      <c r="AI13" s="256"/>
      <c r="AJ13" s="257"/>
      <c r="AK13" s="252" t="s">
        <v>26</v>
      </c>
      <c r="AL13" s="253"/>
      <c r="AM13" s="253"/>
      <c r="AN13" s="253"/>
      <c r="AO13" s="254"/>
      <c r="AP13" s="258" t="s">
        <v>26</v>
      </c>
      <c r="AQ13" s="259"/>
      <c r="AR13" s="259"/>
      <c r="AS13" s="259"/>
      <c r="AT13" s="260"/>
    </row>
    <row r="14" spans="1:46" ht="21" customHeight="1" thickBot="1">
      <c r="A14" s="234"/>
      <c r="B14" s="235"/>
      <c r="C14" s="237"/>
      <c r="D14" s="241"/>
      <c r="E14" s="242"/>
      <c r="F14" s="242"/>
      <c r="G14" s="242"/>
      <c r="H14" s="242"/>
      <c r="I14" s="242"/>
      <c r="J14" s="242"/>
      <c r="K14" s="242"/>
      <c r="L14" s="242"/>
      <c r="M14" s="242"/>
      <c r="N14" s="242"/>
      <c r="O14" s="242"/>
      <c r="P14" s="237"/>
      <c r="Q14" s="246"/>
      <c r="R14" s="247"/>
      <c r="S14" s="247"/>
      <c r="T14" s="248"/>
      <c r="U14" s="250"/>
      <c r="V14" s="261" t="s">
        <v>27</v>
      </c>
      <c r="W14" s="262"/>
      <c r="X14" s="262"/>
      <c r="Y14" s="262"/>
      <c r="Z14" s="263"/>
      <c r="AA14" s="264" t="s">
        <v>28</v>
      </c>
      <c r="AB14" s="265"/>
      <c r="AC14" s="265"/>
      <c r="AD14" s="265"/>
      <c r="AE14" s="266"/>
      <c r="AF14" s="267" t="s">
        <v>29</v>
      </c>
      <c r="AG14" s="268"/>
      <c r="AH14" s="268"/>
      <c r="AI14" s="268"/>
      <c r="AJ14" s="269"/>
      <c r="AK14" s="270" t="s">
        <v>30</v>
      </c>
      <c r="AL14" s="271"/>
      <c r="AM14" s="271"/>
      <c r="AN14" s="271"/>
      <c r="AO14" s="272"/>
      <c r="AP14" s="273" t="s">
        <v>31</v>
      </c>
      <c r="AQ14" s="274"/>
      <c r="AR14" s="274"/>
      <c r="AS14" s="274"/>
      <c r="AT14" s="275"/>
    </row>
    <row r="15" spans="1:46" s="104" customFormat="1" ht="66.75" customHeight="1" thickBot="1">
      <c r="A15" s="46" t="s">
        <v>32</v>
      </c>
      <c r="B15" s="47" t="s">
        <v>33</v>
      </c>
      <c r="C15" s="238"/>
      <c r="D15" s="46" t="s">
        <v>34</v>
      </c>
      <c r="E15" s="47" t="s">
        <v>35</v>
      </c>
      <c r="F15" s="47" t="s">
        <v>36</v>
      </c>
      <c r="G15" s="47" t="s">
        <v>37</v>
      </c>
      <c r="H15" s="47" t="s">
        <v>38</v>
      </c>
      <c r="I15" s="47" t="s">
        <v>39</v>
      </c>
      <c r="J15" s="47" t="s">
        <v>40</v>
      </c>
      <c r="K15" s="47" t="s">
        <v>41</v>
      </c>
      <c r="L15" s="47" t="s">
        <v>42</v>
      </c>
      <c r="M15" s="47" t="s">
        <v>43</v>
      </c>
      <c r="N15" s="47" t="s">
        <v>44</v>
      </c>
      <c r="O15" s="47" t="s">
        <v>45</v>
      </c>
      <c r="P15" s="48" t="s">
        <v>46</v>
      </c>
      <c r="Q15" s="50" t="s">
        <v>47</v>
      </c>
      <c r="R15" s="51" t="s">
        <v>48</v>
      </c>
      <c r="S15" s="51" t="s">
        <v>49</v>
      </c>
      <c r="T15" s="52" t="s">
        <v>50</v>
      </c>
      <c r="U15" s="251"/>
      <c r="V15" s="126" t="s">
        <v>51</v>
      </c>
      <c r="W15" s="127" t="s">
        <v>52</v>
      </c>
      <c r="X15" s="127" t="s">
        <v>53</v>
      </c>
      <c r="Y15" s="127" t="s">
        <v>54</v>
      </c>
      <c r="Z15" s="128" t="s">
        <v>55</v>
      </c>
      <c r="AA15" s="183" t="s">
        <v>51</v>
      </c>
      <c r="AB15" s="184" t="s">
        <v>52</v>
      </c>
      <c r="AC15" s="175" t="s">
        <v>53</v>
      </c>
      <c r="AD15" s="185" t="s">
        <v>54</v>
      </c>
      <c r="AE15" s="186" t="s">
        <v>55</v>
      </c>
      <c r="AF15" s="203" t="s">
        <v>51</v>
      </c>
      <c r="AG15" s="204" t="s">
        <v>52</v>
      </c>
      <c r="AH15" s="204" t="s">
        <v>53</v>
      </c>
      <c r="AI15" s="204" t="s">
        <v>54</v>
      </c>
      <c r="AJ15" s="205" t="s">
        <v>55</v>
      </c>
      <c r="AK15" s="206" t="s">
        <v>51</v>
      </c>
      <c r="AL15" s="207" t="s">
        <v>52</v>
      </c>
      <c r="AM15" s="207" t="s">
        <v>53</v>
      </c>
      <c r="AN15" s="207" t="s">
        <v>54</v>
      </c>
      <c r="AO15" s="208" t="s">
        <v>55</v>
      </c>
      <c r="AP15" s="209" t="s">
        <v>37</v>
      </c>
      <c r="AQ15" s="210" t="s">
        <v>51</v>
      </c>
      <c r="AR15" s="210" t="s">
        <v>52</v>
      </c>
      <c r="AS15" s="210" t="s">
        <v>53</v>
      </c>
      <c r="AT15" s="211" t="s">
        <v>56</v>
      </c>
    </row>
    <row r="16" spans="1:46" ht="193.5" customHeight="1">
      <c r="A16" s="43">
        <v>7</v>
      </c>
      <c r="B16" s="23" t="s">
        <v>57</v>
      </c>
      <c r="C16" s="44" t="s">
        <v>58</v>
      </c>
      <c r="D16" s="45" t="s">
        <v>59</v>
      </c>
      <c r="E16" s="113">
        <v>4.2099999999999999E-2</v>
      </c>
      <c r="F16" s="120" t="s">
        <v>60</v>
      </c>
      <c r="G16" s="53" t="s">
        <v>61</v>
      </c>
      <c r="H16" s="53" t="s">
        <v>62</v>
      </c>
      <c r="I16" s="121" t="s">
        <v>63</v>
      </c>
      <c r="J16" s="20" t="s">
        <v>64</v>
      </c>
      <c r="K16" s="21" t="s">
        <v>65</v>
      </c>
      <c r="L16" s="122">
        <v>0</v>
      </c>
      <c r="M16" s="122">
        <v>0</v>
      </c>
      <c r="N16" s="123">
        <v>0</v>
      </c>
      <c r="O16" s="122">
        <v>1</v>
      </c>
      <c r="P16" s="124">
        <v>1</v>
      </c>
      <c r="Q16" s="49" t="s">
        <v>66</v>
      </c>
      <c r="R16" s="11" t="s">
        <v>67</v>
      </c>
      <c r="S16" s="11" t="s">
        <v>68</v>
      </c>
      <c r="T16" s="26" t="s">
        <v>69</v>
      </c>
      <c r="U16" s="84" t="str">
        <f>IF(Q16="EFICACIA","SI","NO")</f>
        <v>SI</v>
      </c>
      <c r="V16" s="25" t="s">
        <v>70</v>
      </c>
      <c r="W16" s="11" t="s">
        <v>70</v>
      </c>
      <c r="X16" s="105" t="s">
        <v>70</v>
      </c>
      <c r="Y16" s="11" t="s">
        <v>70</v>
      </c>
      <c r="Z16" s="26" t="s">
        <v>70</v>
      </c>
      <c r="AA16" s="165" t="s">
        <v>70</v>
      </c>
      <c r="AB16" s="135" t="s">
        <v>70</v>
      </c>
      <c r="AC16" s="138" t="s">
        <v>70</v>
      </c>
      <c r="AD16" s="129" t="s">
        <v>70</v>
      </c>
      <c r="AE16" s="166" t="s">
        <v>70</v>
      </c>
      <c r="AF16" s="25">
        <f>N16</f>
        <v>0</v>
      </c>
      <c r="AG16" s="109"/>
      <c r="AH16" s="109"/>
      <c r="AI16" s="109"/>
      <c r="AJ16" s="110"/>
      <c r="AK16" s="25">
        <f>O16</f>
        <v>1</v>
      </c>
      <c r="AL16" s="109"/>
      <c r="AM16" s="109"/>
      <c r="AN16" s="109"/>
      <c r="AO16" s="110"/>
      <c r="AP16" s="25" t="str">
        <f>G16</f>
        <v>Línea base construida</v>
      </c>
      <c r="AQ16" s="11" t="e">
        <f>V16+AA16+AF16+AK16</f>
        <v>#VALUE!</v>
      </c>
      <c r="AR16" s="109" t="e">
        <f>W16+AB16+AG16+AL16</f>
        <v>#VALUE!</v>
      </c>
      <c r="AS16" s="109"/>
      <c r="AT16" s="110"/>
    </row>
    <row r="17" spans="1:46" ht="78.75">
      <c r="A17" s="38">
        <v>7</v>
      </c>
      <c r="B17" s="11" t="s">
        <v>57</v>
      </c>
      <c r="C17" s="39" t="s">
        <v>58</v>
      </c>
      <c r="D17" s="31" t="s">
        <v>71</v>
      </c>
      <c r="E17" s="113">
        <v>4.2099999999999999E-2</v>
      </c>
      <c r="F17" s="54" t="s">
        <v>60</v>
      </c>
      <c r="G17" s="53" t="s">
        <v>61</v>
      </c>
      <c r="H17" s="55" t="s">
        <v>72</v>
      </c>
      <c r="I17" s="121" t="s">
        <v>63</v>
      </c>
      <c r="J17" s="16" t="s">
        <v>64</v>
      </c>
      <c r="K17" s="19" t="s">
        <v>73</v>
      </c>
      <c r="L17" s="13">
        <v>0</v>
      </c>
      <c r="M17" s="13">
        <v>0</v>
      </c>
      <c r="N17" s="13">
        <v>1</v>
      </c>
      <c r="O17" s="13">
        <v>0</v>
      </c>
      <c r="P17" s="125">
        <v>1</v>
      </c>
      <c r="Q17" s="49" t="s">
        <v>66</v>
      </c>
      <c r="R17" s="11" t="s">
        <v>67</v>
      </c>
      <c r="S17" s="11" t="s">
        <v>68</v>
      </c>
      <c r="T17" s="26" t="s">
        <v>74</v>
      </c>
      <c r="U17" s="84" t="str">
        <f t="shared" ref="U17:U34" si="0">IF(Q17="EFICACIA","SI","NO")</f>
        <v>SI</v>
      </c>
      <c r="V17" s="25" t="s">
        <v>70</v>
      </c>
      <c r="W17" s="11" t="s">
        <v>70</v>
      </c>
      <c r="X17" s="105" t="s">
        <v>70</v>
      </c>
      <c r="Y17" s="11" t="s">
        <v>70</v>
      </c>
      <c r="Z17" s="26" t="s">
        <v>70</v>
      </c>
      <c r="AA17" s="165" t="s">
        <v>70</v>
      </c>
      <c r="AB17" s="135" t="s">
        <v>70</v>
      </c>
      <c r="AC17" s="138" t="s">
        <v>70</v>
      </c>
      <c r="AD17" s="129" t="s">
        <v>70</v>
      </c>
      <c r="AE17" s="166" t="s">
        <v>70</v>
      </c>
      <c r="AF17" s="25">
        <f t="shared" ref="AF17:AF41" si="1">N17</f>
        <v>1</v>
      </c>
      <c r="AG17" s="109"/>
      <c r="AH17" s="109"/>
      <c r="AI17" s="109"/>
      <c r="AJ17" s="110"/>
      <c r="AK17" s="25">
        <f t="shared" ref="AK17:AK41" si="2">O17</f>
        <v>0</v>
      </c>
      <c r="AL17" s="109"/>
      <c r="AM17" s="109"/>
      <c r="AN17" s="109"/>
      <c r="AO17" s="110"/>
      <c r="AP17" s="25" t="str">
        <f t="shared" ref="AP17:AP41" si="3">G17</f>
        <v>Línea base construida</v>
      </c>
      <c r="AQ17" s="11" t="e">
        <f t="shared" ref="AQ17:AR34" si="4">V17+AA17+AF17+AK17</f>
        <v>#VALUE!</v>
      </c>
      <c r="AR17" s="109" t="e">
        <f t="shared" si="4"/>
        <v>#VALUE!</v>
      </c>
      <c r="AS17" s="109"/>
      <c r="AT17" s="110"/>
    </row>
    <row r="18" spans="1:46" ht="120">
      <c r="A18" s="38">
        <v>6</v>
      </c>
      <c r="B18" s="11" t="s">
        <v>75</v>
      </c>
      <c r="C18" s="39" t="s">
        <v>58</v>
      </c>
      <c r="D18" s="31" t="s">
        <v>76</v>
      </c>
      <c r="E18" s="113">
        <v>4.2099999999999999E-2</v>
      </c>
      <c r="F18" s="10" t="s">
        <v>77</v>
      </c>
      <c r="G18" s="1" t="s">
        <v>78</v>
      </c>
      <c r="H18" s="1" t="s">
        <v>79</v>
      </c>
      <c r="I18" s="58" t="s">
        <v>80</v>
      </c>
      <c r="J18" s="20" t="s">
        <v>81</v>
      </c>
      <c r="K18" s="21" t="s">
        <v>82</v>
      </c>
      <c r="L18" s="72"/>
      <c r="M18" s="73">
        <v>1</v>
      </c>
      <c r="N18" s="73">
        <v>1</v>
      </c>
      <c r="O18" s="73">
        <v>1</v>
      </c>
      <c r="P18" s="74">
        <v>1</v>
      </c>
      <c r="Q18" s="49" t="s">
        <v>66</v>
      </c>
      <c r="R18" s="11" t="s">
        <v>83</v>
      </c>
      <c r="S18" s="11" t="s">
        <v>68</v>
      </c>
      <c r="T18" s="26"/>
      <c r="U18" s="84" t="str">
        <f t="shared" si="0"/>
        <v>SI</v>
      </c>
      <c r="V18" s="25" t="s">
        <v>70</v>
      </c>
      <c r="W18" s="11" t="s">
        <v>70</v>
      </c>
      <c r="X18" s="105" t="s">
        <v>70</v>
      </c>
      <c r="Y18" s="11" t="s">
        <v>70</v>
      </c>
      <c r="Z18" s="26" t="s">
        <v>70</v>
      </c>
      <c r="AA18" s="199">
        <v>1</v>
      </c>
      <c r="AB18" s="199">
        <v>1</v>
      </c>
      <c r="AC18" s="202">
        <v>1</v>
      </c>
      <c r="AD18" s="200" t="s">
        <v>84</v>
      </c>
      <c r="AE18" s="201" t="s">
        <v>85</v>
      </c>
      <c r="AF18" s="25">
        <f t="shared" si="1"/>
        <v>1</v>
      </c>
      <c r="AG18" s="109"/>
      <c r="AH18" s="109"/>
      <c r="AI18" s="109"/>
      <c r="AJ18" s="110"/>
      <c r="AK18" s="25">
        <f t="shared" si="2"/>
        <v>1</v>
      </c>
      <c r="AL18" s="109"/>
      <c r="AM18" s="109"/>
      <c r="AN18" s="109"/>
      <c r="AO18" s="110"/>
      <c r="AP18" s="25" t="str">
        <f t="shared" si="3"/>
        <v xml:space="preserve">Porcentaje de cumplimiento del Plan de Acción para la implementación de los presupuestos participativos </v>
      </c>
      <c r="AQ18" s="11" t="e">
        <f t="shared" si="4"/>
        <v>#VALUE!</v>
      </c>
      <c r="AR18" s="109" t="e">
        <f t="shared" si="4"/>
        <v>#VALUE!</v>
      </c>
      <c r="AS18" s="109"/>
      <c r="AT18" s="110"/>
    </row>
    <row r="19" spans="1:46" ht="120">
      <c r="A19" s="38">
        <v>6</v>
      </c>
      <c r="B19" s="11" t="s">
        <v>75</v>
      </c>
      <c r="C19" s="39" t="s">
        <v>58</v>
      </c>
      <c r="D19" s="31" t="s">
        <v>86</v>
      </c>
      <c r="E19" s="113">
        <v>4.2099999999999999E-2</v>
      </c>
      <c r="F19" s="10" t="s">
        <v>77</v>
      </c>
      <c r="G19" s="1" t="s">
        <v>87</v>
      </c>
      <c r="H19" s="1" t="s">
        <v>88</v>
      </c>
      <c r="I19" s="79">
        <v>44.9</v>
      </c>
      <c r="J19" s="16" t="s">
        <v>89</v>
      </c>
      <c r="K19" s="19" t="s">
        <v>90</v>
      </c>
      <c r="L19" s="72"/>
      <c r="M19" s="72"/>
      <c r="N19" s="72"/>
      <c r="O19" s="75">
        <v>0.9</v>
      </c>
      <c r="P19" s="74">
        <v>0.9</v>
      </c>
      <c r="Q19" s="49" t="s">
        <v>66</v>
      </c>
      <c r="R19" s="11" t="s">
        <v>91</v>
      </c>
      <c r="S19" s="11" t="s">
        <v>68</v>
      </c>
      <c r="T19" s="11" t="s">
        <v>92</v>
      </c>
      <c r="U19" s="84" t="str">
        <f t="shared" si="0"/>
        <v>SI</v>
      </c>
      <c r="V19" s="25" t="s">
        <v>70</v>
      </c>
      <c r="W19" s="11" t="s">
        <v>70</v>
      </c>
      <c r="X19" s="105" t="s">
        <v>70</v>
      </c>
      <c r="Y19" s="11" t="s">
        <v>70</v>
      </c>
      <c r="Z19" s="26" t="s">
        <v>70</v>
      </c>
      <c r="AA19" s="165" t="s">
        <v>70</v>
      </c>
      <c r="AB19" s="135" t="s">
        <v>70</v>
      </c>
      <c r="AC19" s="138" t="s">
        <v>70</v>
      </c>
      <c r="AD19" s="129" t="s">
        <v>70</v>
      </c>
      <c r="AE19" s="166" t="s">
        <v>70</v>
      </c>
      <c r="AF19" s="25">
        <f t="shared" si="1"/>
        <v>0</v>
      </c>
      <c r="AG19" s="109"/>
      <c r="AH19" s="109"/>
      <c r="AI19" s="109"/>
      <c r="AJ19" s="110"/>
      <c r="AK19" s="25">
        <f t="shared" si="2"/>
        <v>0.9</v>
      </c>
      <c r="AL19" s="109"/>
      <c r="AM19" s="109"/>
      <c r="AN19" s="109"/>
      <c r="AO19" s="110"/>
      <c r="AP19" s="25" t="str">
        <f t="shared" si="3"/>
        <v xml:space="preserve">Porcentaje de cumplimiento físico acumulado del Plan de Desarrollo Local </v>
      </c>
      <c r="AQ19" s="11" t="e">
        <f t="shared" si="4"/>
        <v>#VALUE!</v>
      </c>
      <c r="AR19" s="109" t="e">
        <f t="shared" si="4"/>
        <v>#VALUE!</v>
      </c>
      <c r="AS19" s="109"/>
      <c r="AT19" s="110"/>
    </row>
    <row r="20" spans="1:46" ht="120">
      <c r="A20" s="38">
        <v>6</v>
      </c>
      <c r="B20" s="11" t="s">
        <v>75</v>
      </c>
      <c r="C20" s="39" t="s">
        <v>93</v>
      </c>
      <c r="D20" s="32" t="s">
        <v>94</v>
      </c>
      <c r="E20" s="113">
        <v>4.2099999999999999E-2</v>
      </c>
      <c r="F20" s="10" t="s">
        <v>60</v>
      </c>
      <c r="G20" s="1" t="s">
        <v>95</v>
      </c>
      <c r="H20" s="1" t="s">
        <v>96</v>
      </c>
      <c r="I20" s="59" t="s">
        <v>97</v>
      </c>
      <c r="J20" s="16" t="s">
        <v>89</v>
      </c>
      <c r="K20" s="19" t="s">
        <v>98</v>
      </c>
      <c r="L20" s="72"/>
      <c r="M20" s="73">
        <v>0.2</v>
      </c>
      <c r="N20" s="72"/>
      <c r="O20" s="73">
        <v>0.92</v>
      </c>
      <c r="P20" s="74">
        <v>0.92</v>
      </c>
      <c r="Q20" s="49" t="s">
        <v>66</v>
      </c>
      <c r="R20" s="11" t="s">
        <v>99</v>
      </c>
      <c r="S20" s="11" t="s">
        <v>100</v>
      </c>
      <c r="T20" s="11" t="s">
        <v>99</v>
      </c>
      <c r="U20" s="84" t="str">
        <f t="shared" si="0"/>
        <v>SI</v>
      </c>
      <c r="V20" s="25" t="s">
        <v>70</v>
      </c>
      <c r="W20" s="11" t="s">
        <v>70</v>
      </c>
      <c r="X20" s="105" t="s">
        <v>70</v>
      </c>
      <c r="Y20" s="11" t="s">
        <v>70</v>
      </c>
      <c r="Z20" s="26" t="s">
        <v>70</v>
      </c>
      <c r="AA20" s="176">
        <f t="shared" ref="AA20:AB37" si="5">M20</f>
        <v>0.2</v>
      </c>
      <c r="AB20" s="139">
        <v>0.14069999999999999</v>
      </c>
      <c r="AC20" s="138">
        <f>AB20/AA20</f>
        <v>0.7034999999999999</v>
      </c>
      <c r="AD20" s="109" t="s">
        <v>101</v>
      </c>
      <c r="AE20" s="166" t="s">
        <v>99</v>
      </c>
      <c r="AF20" s="25">
        <f t="shared" si="1"/>
        <v>0</v>
      </c>
      <c r="AG20" s="109"/>
      <c r="AH20" s="109"/>
      <c r="AI20" s="109"/>
      <c r="AJ20" s="110"/>
      <c r="AK20" s="25">
        <f t="shared" si="2"/>
        <v>0.92</v>
      </c>
      <c r="AL20" s="109"/>
      <c r="AM20" s="109"/>
      <c r="AN20" s="109"/>
      <c r="AO20" s="110"/>
      <c r="AP20" s="25" t="str">
        <f t="shared" si="3"/>
        <v>Porcentaje de compromiso del presupuesto de inversión directa de la vigencia 2020</v>
      </c>
      <c r="AQ20" s="11" t="e">
        <f t="shared" si="4"/>
        <v>#VALUE!</v>
      </c>
      <c r="AR20" s="109" t="e">
        <f t="shared" si="4"/>
        <v>#VALUE!</v>
      </c>
      <c r="AS20" s="109"/>
      <c r="AT20" s="110"/>
    </row>
    <row r="21" spans="1:46" ht="120">
      <c r="A21" s="38">
        <v>6</v>
      </c>
      <c r="B21" s="11" t="s">
        <v>75</v>
      </c>
      <c r="C21" s="39" t="s">
        <v>93</v>
      </c>
      <c r="D21" s="32" t="s">
        <v>102</v>
      </c>
      <c r="E21" s="113">
        <v>4.2099999999999999E-2</v>
      </c>
      <c r="F21" s="10" t="s">
        <v>60</v>
      </c>
      <c r="G21" s="1" t="s">
        <v>103</v>
      </c>
      <c r="H21" s="1" t="s">
        <v>104</v>
      </c>
      <c r="I21" s="60">
        <v>0.29820000000000002</v>
      </c>
      <c r="J21" s="16" t="s">
        <v>89</v>
      </c>
      <c r="K21" s="19" t="s">
        <v>105</v>
      </c>
      <c r="L21" s="72"/>
      <c r="M21" s="72"/>
      <c r="N21" s="72"/>
      <c r="O21" s="73">
        <v>0.25</v>
      </c>
      <c r="P21" s="74">
        <v>0.25</v>
      </c>
      <c r="Q21" s="49" t="s">
        <v>66</v>
      </c>
      <c r="R21" s="11" t="s">
        <v>99</v>
      </c>
      <c r="S21" s="11" t="s">
        <v>100</v>
      </c>
      <c r="T21" s="11" t="s">
        <v>99</v>
      </c>
      <c r="U21" s="84" t="str">
        <f t="shared" si="0"/>
        <v>SI</v>
      </c>
      <c r="V21" s="25" t="s">
        <v>70</v>
      </c>
      <c r="W21" s="11" t="s">
        <v>70</v>
      </c>
      <c r="X21" s="105" t="s">
        <v>70</v>
      </c>
      <c r="Y21" s="11" t="s">
        <v>70</v>
      </c>
      <c r="Z21" s="26" t="s">
        <v>70</v>
      </c>
      <c r="AA21" s="165" t="s">
        <v>70</v>
      </c>
      <c r="AB21" s="135" t="s">
        <v>70</v>
      </c>
      <c r="AC21" s="138" t="s">
        <v>70</v>
      </c>
      <c r="AD21" s="129" t="s">
        <v>70</v>
      </c>
      <c r="AE21" s="166" t="s">
        <v>70</v>
      </c>
      <c r="AF21" s="25">
        <f t="shared" si="1"/>
        <v>0</v>
      </c>
      <c r="AG21" s="109"/>
      <c r="AH21" s="109"/>
      <c r="AI21" s="109"/>
      <c r="AJ21" s="110"/>
      <c r="AK21" s="25">
        <f t="shared" si="2"/>
        <v>0.25</v>
      </c>
      <c r="AL21" s="109"/>
      <c r="AM21" s="109"/>
      <c r="AN21" s="109"/>
      <c r="AO21" s="110"/>
      <c r="AP21" s="25" t="str">
        <f t="shared" si="3"/>
        <v>Porcentaje de Giros de la Vigencia 2019</v>
      </c>
      <c r="AQ21" s="11" t="e">
        <f t="shared" si="4"/>
        <v>#VALUE!</v>
      </c>
      <c r="AR21" s="109" t="e">
        <f t="shared" si="4"/>
        <v>#VALUE!</v>
      </c>
      <c r="AS21" s="109"/>
      <c r="AT21" s="110"/>
    </row>
    <row r="22" spans="1:46" ht="120">
      <c r="A22" s="38">
        <v>6</v>
      </c>
      <c r="B22" s="11" t="s">
        <v>75</v>
      </c>
      <c r="C22" s="39" t="s">
        <v>93</v>
      </c>
      <c r="D22" s="32" t="s">
        <v>106</v>
      </c>
      <c r="E22" s="113">
        <v>4.2099999999999999E-2</v>
      </c>
      <c r="F22" s="10" t="s">
        <v>60</v>
      </c>
      <c r="G22" s="1" t="s">
        <v>107</v>
      </c>
      <c r="H22" s="1" t="s">
        <v>108</v>
      </c>
      <c r="I22" s="60">
        <v>0.79690000000000005</v>
      </c>
      <c r="J22" s="16" t="s">
        <v>89</v>
      </c>
      <c r="K22" s="19" t="s">
        <v>109</v>
      </c>
      <c r="L22" s="72"/>
      <c r="M22" s="72"/>
      <c r="N22" s="72"/>
      <c r="O22" s="73">
        <v>0.6</v>
      </c>
      <c r="P22" s="74">
        <v>0.6</v>
      </c>
      <c r="Q22" s="49" t="s">
        <v>66</v>
      </c>
      <c r="R22" s="11" t="s">
        <v>99</v>
      </c>
      <c r="S22" s="11" t="s">
        <v>100</v>
      </c>
      <c r="T22" s="11" t="s">
        <v>99</v>
      </c>
      <c r="U22" s="84" t="str">
        <f t="shared" si="0"/>
        <v>SI</v>
      </c>
      <c r="V22" s="25" t="s">
        <v>70</v>
      </c>
      <c r="W22" s="11" t="s">
        <v>70</v>
      </c>
      <c r="X22" s="105" t="s">
        <v>70</v>
      </c>
      <c r="Y22" s="11" t="s">
        <v>70</v>
      </c>
      <c r="Z22" s="26" t="s">
        <v>70</v>
      </c>
      <c r="AA22" s="165" t="s">
        <v>70</v>
      </c>
      <c r="AB22" s="135" t="s">
        <v>70</v>
      </c>
      <c r="AC22" s="138" t="s">
        <v>70</v>
      </c>
      <c r="AD22" s="129" t="s">
        <v>70</v>
      </c>
      <c r="AE22" s="166" t="s">
        <v>70</v>
      </c>
      <c r="AF22" s="25">
        <f t="shared" si="1"/>
        <v>0</v>
      </c>
      <c r="AG22" s="109"/>
      <c r="AH22" s="109"/>
      <c r="AI22" s="109"/>
      <c r="AJ22" s="110"/>
      <c r="AK22" s="25">
        <f t="shared" si="2"/>
        <v>0.6</v>
      </c>
      <c r="AL22" s="109"/>
      <c r="AM22" s="109"/>
      <c r="AN22" s="109"/>
      <c r="AO22" s="110"/>
      <c r="AP22" s="25" t="str">
        <f t="shared" si="3"/>
        <v>Porcentaje de Giros de Obligaciones por Pagar 2019 y anteriores</v>
      </c>
      <c r="AQ22" s="11" t="e">
        <f t="shared" si="4"/>
        <v>#VALUE!</v>
      </c>
      <c r="AR22" s="109" t="e">
        <f t="shared" si="4"/>
        <v>#VALUE!</v>
      </c>
      <c r="AS22" s="109"/>
      <c r="AT22" s="110"/>
    </row>
    <row r="23" spans="1:46" ht="120">
      <c r="A23" s="38">
        <v>6</v>
      </c>
      <c r="B23" s="11" t="s">
        <v>75</v>
      </c>
      <c r="C23" s="39" t="s">
        <v>93</v>
      </c>
      <c r="D23" s="33" t="s">
        <v>110</v>
      </c>
      <c r="E23" s="113">
        <v>4.2099999999999999E-2</v>
      </c>
      <c r="F23" s="10" t="s">
        <v>60</v>
      </c>
      <c r="G23" s="1" t="s">
        <v>111</v>
      </c>
      <c r="H23" s="1" t="s">
        <v>112</v>
      </c>
      <c r="I23" s="60">
        <v>0.44490000000000002</v>
      </c>
      <c r="J23" s="16" t="s">
        <v>89</v>
      </c>
      <c r="K23" s="19" t="s">
        <v>113</v>
      </c>
      <c r="L23" s="72"/>
      <c r="M23" s="72"/>
      <c r="N23" s="72"/>
      <c r="O23" s="73">
        <v>0.7</v>
      </c>
      <c r="P23" s="74">
        <v>0.7</v>
      </c>
      <c r="Q23" s="49" t="s">
        <v>66</v>
      </c>
      <c r="R23" s="11" t="s">
        <v>99</v>
      </c>
      <c r="S23" s="11" t="s">
        <v>100</v>
      </c>
      <c r="T23" s="11" t="s">
        <v>99</v>
      </c>
      <c r="U23" s="84" t="str">
        <f t="shared" si="0"/>
        <v>SI</v>
      </c>
      <c r="V23" s="25" t="s">
        <v>70</v>
      </c>
      <c r="W23" s="11" t="s">
        <v>70</v>
      </c>
      <c r="X23" s="105" t="s">
        <v>70</v>
      </c>
      <c r="Y23" s="11" t="s">
        <v>70</v>
      </c>
      <c r="Z23" s="26" t="s">
        <v>70</v>
      </c>
      <c r="AA23" s="165">
        <f t="shared" si="5"/>
        <v>0</v>
      </c>
      <c r="AB23" s="135" t="s">
        <v>70</v>
      </c>
      <c r="AC23" s="138" t="s">
        <v>70</v>
      </c>
      <c r="AD23" s="129" t="s">
        <v>70</v>
      </c>
      <c r="AE23" s="166" t="s">
        <v>70</v>
      </c>
      <c r="AF23" s="25">
        <f t="shared" si="1"/>
        <v>0</v>
      </c>
      <c r="AG23" s="109"/>
      <c r="AH23" s="109"/>
      <c r="AI23" s="109"/>
      <c r="AJ23" s="110"/>
      <c r="AK23" s="25">
        <f t="shared" si="2"/>
        <v>0.7</v>
      </c>
      <c r="AL23" s="109"/>
      <c r="AM23" s="109"/>
      <c r="AN23" s="109"/>
      <c r="AO23" s="110"/>
      <c r="AP23" s="25" t="str">
        <f t="shared" si="3"/>
        <v xml:space="preserve">Porcentaje de Giros de Obligaciones por Pagar </v>
      </c>
      <c r="AQ23" s="11" t="e">
        <f t="shared" si="4"/>
        <v>#VALUE!</v>
      </c>
      <c r="AR23" s="109" t="e">
        <f t="shared" si="4"/>
        <v>#VALUE!</v>
      </c>
      <c r="AS23" s="109"/>
      <c r="AT23" s="110"/>
    </row>
    <row r="24" spans="1:46" ht="195">
      <c r="A24" s="38">
        <v>6</v>
      </c>
      <c r="B24" s="11" t="s">
        <v>75</v>
      </c>
      <c r="C24" s="39" t="s">
        <v>93</v>
      </c>
      <c r="D24" s="32" t="s">
        <v>114</v>
      </c>
      <c r="E24" s="113">
        <v>4.2099999999999999E-2</v>
      </c>
      <c r="F24" s="10" t="s">
        <v>77</v>
      </c>
      <c r="G24" s="1" t="s">
        <v>115</v>
      </c>
      <c r="H24" s="18" t="s">
        <v>79</v>
      </c>
      <c r="I24" s="57" t="s">
        <v>80</v>
      </c>
      <c r="J24" s="16" t="s">
        <v>81</v>
      </c>
      <c r="K24" s="19" t="s">
        <v>82</v>
      </c>
      <c r="L24" s="73"/>
      <c r="M24" s="73">
        <v>1</v>
      </c>
      <c r="N24" s="73">
        <v>1</v>
      </c>
      <c r="O24" s="73">
        <v>1</v>
      </c>
      <c r="P24" s="74">
        <v>1</v>
      </c>
      <c r="Q24" s="49" t="s">
        <v>66</v>
      </c>
      <c r="R24" s="11" t="s">
        <v>116</v>
      </c>
      <c r="S24" s="11" t="s">
        <v>117</v>
      </c>
      <c r="T24" s="26"/>
      <c r="U24" s="84" t="str">
        <f t="shared" si="0"/>
        <v>SI</v>
      </c>
      <c r="V24" s="25" t="s">
        <v>118</v>
      </c>
      <c r="W24" s="11" t="s">
        <v>118</v>
      </c>
      <c r="X24" s="105" t="s">
        <v>118</v>
      </c>
      <c r="Y24" s="11" t="s">
        <v>118</v>
      </c>
      <c r="Z24" s="26" t="s">
        <v>118</v>
      </c>
      <c r="AA24" s="177">
        <v>1</v>
      </c>
      <c r="AB24" s="136">
        <v>1</v>
      </c>
      <c r="AC24" s="138">
        <v>1</v>
      </c>
      <c r="AD24" s="109" t="s">
        <v>119</v>
      </c>
      <c r="AE24" s="166" t="s">
        <v>116</v>
      </c>
      <c r="AF24" s="25">
        <f t="shared" si="1"/>
        <v>1</v>
      </c>
      <c r="AG24" s="109"/>
      <c r="AH24" s="109"/>
      <c r="AI24" s="109"/>
      <c r="AJ24" s="110"/>
      <c r="AK24" s="25">
        <f t="shared" si="2"/>
        <v>1</v>
      </c>
      <c r="AL24" s="109"/>
      <c r="AM24" s="109"/>
      <c r="AN24" s="109"/>
      <c r="AO24" s="110"/>
      <c r="AP24" s="25" t="str">
        <f t="shared" si="3"/>
        <v>Porcentaje de ejecución del SIPSE local</v>
      </c>
      <c r="AQ24" s="11" t="e">
        <f t="shared" si="4"/>
        <v>#VALUE!</v>
      </c>
      <c r="AR24" s="109" t="e">
        <f t="shared" si="4"/>
        <v>#VALUE!</v>
      </c>
      <c r="AS24" s="109"/>
      <c r="AT24" s="110"/>
    </row>
    <row r="25" spans="1:46" ht="291.75" customHeight="1">
      <c r="A25" s="38">
        <v>6</v>
      </c>
      <c r="B25" s="11" t="s">
        <v>75</v>
      </c>
      <c r="C25" s="39" t="s">
        <v>93</v>
      </c>
      <c r="D25" s="32" t="s">
        <v>120</v>
      </c>
      <c r="E25" s="113">
        <v>4.2099999999999999E-2</v>
      </c>
      <c r="F25" s="10" t="s">
        <v>60</v>
      </c>
      <c r="G25" s="1" t="s">
        <v>121</v>
      </c>
      <c r="H25" s="18" t="s">
        <v>79</v>
      </c>
      <c r="I25" s="57" t="s">
        <v>80</v>
      </c>
      <c r="J25" s="16" t="s">
        <v>81</v>
      </c>
      <c r="K25" s="19" t="s">
        <v>82</v>
      </c>
      <c r="L25" s="73"/>
      <c r="M25" s="73">
        <v>1</v>
      </c>
      <c r="N25" s="73">
        <v>1</v>
      </c>
      <c r="O25" s="73">
        <v>1</v>
      </c>
      <c r="P25" s="74">
        <v>1</v>
      </c>
      <c r="Q25" s="49" t="s">
        <v>66</v>
      </c>
      <c r="R25" s="11" t="s">
        <v>122</v>
      </c>
      <c r="S25" s="11" t="s">
        <v>123</v>
      </c>
      <c r="T25" s="71" t="s">
        <v>124</v>
      </c>
      <c r="U25" s="84" t="str">
        <f t="shared" si="0"/>
        <v>SI</v>
      </c>
      <c r="V25" s="25" t="s">
        <v>118</v>
      </c>
      <c r="W25" s="11" t="s">
        <v>118</v>
      </c>
      <c r="X25" s="105" t="s">
        <v>118</v>
      </c>
      <c r="Y25" s="11" t="s">
        <v>118</v>
      </c>
      <c r="Z25" s="26" t="s">
        <v>118</v>
      </c>
      <c r="AA25" s="176">
        <f t="shared" si="5"/>
        <v>1</v>
      </c>
      <c r="AB25" s="176">
        <f t="shared" si="5"/>
        <v>1</v>
      </c>
      <c r="AC25" s="138">
        <v>1</v>
      </c>
      <c r="AD25" s="109" t="s">
        <v>125</v>
      </c>
      <c r="AE25" s="130" t="s">
        <v>126</v>
      </c>
      <c r="AF25" s="25">
        <f t="shared" si="1"/>
        <v>1</v>
      </c>
      <c r="AG25" s="109"/>
      <c r="AH25" s="109"/>
      <c r="AI25" s="109"/>
      <c r="AJ25" s="110"/>
      <c r="AK25" s="25">
        <f t="shared" si="2"/>
        <v>1</v>
      </c>
      <c r="AL25" s="109"/>
      <c r="AM25" s="109"/>
      <c r="AN25" s="109"/>
      <c r="AO25" s="110"/>
      <c r="AP25" s="25" t="str">
        <f t="shared" si="3"/>
        <v>Porcentaje de avance acumulado en el cumplimiento del Plan de Sostenibilidad contable programado</v>
      </c>
      <c r="AQ25" s="11" t="e">
        <f t="shared" si="4"/>
        <v>#VALUE!</v>
      </c>
      <c r="AR25" s="109" t="e">
        <f t="shared" si="4"/>
        <v>#VALUE!</v>
      </c>
      <c r="AS25" s="109"/>
      <c r="AT25" s="110"/>
    </row>
    <row r="26" spans="1:46" ht="134.25" customHeight="1">
      <c r="A26" s="38">
        <v>6</v>
      </c>
      <c r="B26" s="11" t="s">
        <v>75</v>
      </c>
      <c r="C26" s="39" t="s">
        <v>93</v>
      </c>
      <c r="D26" s="32" t="s">
        <v>127</v>
      </c>
      <c r="E26" s="113">
        <v>4.2099999999999999E-2</v>
      </c>
      <c r="F26" s="10" t="s">
        <v>60</v>
      </c>
      <c r="G26" s="1" t="s">
        <v>128</v>
      </c>
      <c r="H26" s="18" t="s">
        <v>129</v>
      </c>
      <c r="I26" s="57" t="s">
        <v>80</v>
      </c>
      <c r="J26" s="16" t="s">
        <v>81</v>
      </c>
      <c r="K26" s="19" t="s">
        <v>90</v>
      </c>
      <c r="L26" s="131">
        <v>0</v>
      </c>
      <c r="M26" s="131">
        <v>0</v>
      </c>
      <c r="N26" s="131">
        <v>1</v>
      </c>
      <c r="O26" s="131">
        <v>1</v>
      </c>
      <c r="P26" s="132">
        <v>1</v>
      </c>
      <c r="Q26" s="38" t="s">
        <v>66</v>
      </c>
      <c r="R26" s="11" t="s">
        <v>130</v>
      </c>
      <c r="S26" s="11" t="s">
        <v>131</v>
      </c>
      <c r="T26" s="133" t="s">
        <v>132</v>
      </c>
      <c r="U26" s="134"/>
      <c r="V26" s="25" t="s">
        <v>118</v>
      </c>
      <c r="W26" s="11" t="s">
        <v>118</v>
      </c>
      <c r="X26" s="105" t="s">
        <v>118</v>
      </c>
      <c r="Y26" s="11" t="s">
        <v>118</v>
      </c>
      <c r="Z26" s="26" t="s">
        <v>118</v>
      </c>
      <c r="AA26" s="165" t="s">
        <v>118</v>
      </c>
      <c r="AB26" s="135" t="s">
        <v>118</v>
      </c>
      <c r="AC26" s="138" t="s">
        <v>118</v>
      </c>
      <c r="AD26" s="11" t="s">
        <v>118</v>
      </c>
      <c r="AE26" s="26" t="s">
        <v>118</v>
      </c>
      <c r="AF26" s="25"/>
      <c r="AG26" s="109"/>
      <c r="AH26" s="109"/>
      <c r="AI26" s="109"/>
      <c r="AJ26" s="110"/>
      <c r="AK26" s="25"/>
      <c r="AL26" s="109"/>
      <c r="AM26" s="109"/>
      <c r="AN26" s="109"/>
      <c r="AO26" s="110"/>
      <c r="AP26" s="25"/>
      <c r="AQ26" s="11"/>
      <c r="AR26" s="109"/>
      <c r="AS26" s="109"/>
      <c r="AT26" s="110"/>
    </row>
    <row r="27" spans="1:46" ht="127.5" customHeight="1">
      <c r="A27" s="38">
        <v>7</v>
      </c>
      <c r="B27" s="11" t="s">
        <v>57</v>
      </c>
      <c r="C27" s="39" t="s">
        <v>133</v>
      </c>
      <c r="D27" s="32" t="s">
        <v>134</v>
      </c>
      <c r="E27" s="113">
        <v>4.2099999999999999E-2</v>
      </c>
      <c r="F27" s="10" t="s">
        <v>60</v>
      </c>
      <c r="G27" s="1" t="s">
        <v>135</v>
      </c>
      <c r="H27" s="1" t="s">
        <v>136</v>
      </c>
      <c r="I27" s="57">
        <v>227</v>
      </c>
      <c r="J27" s="16" t="s">
        <v>89</v>
      </c>
      <c r="K27" s="19" t="s">
        <v>137</v>
      </c>
      <c r="L27" s="73">
        <v>0.25</v>
      </c>
      <c r="M27" s="73">
        <v>0.5</v>
      </c>
      <c r="N27" s="73">
        <v>0.75</v>
      </c>
      <c r="O27" s="73">
        <v>1</v>
      </c>
      <c r="P27" s="74">
        <v>1</v>
      </c>
      <c r="Q27" s="49" t="s">
        <v>66</v>
      </c>
      <c r="R27" s="11" t="s">
        <v>138</v>
      </c>
      <c r="S27" s="11" t="s">
        <v>139</v>
      </c>
      <c r="T27" s="71" t="s">
        <v>140</v>
      </c>
      <c r="U27" s="84" t="str">
        <f t="shared" si="0"/>
        <v>SI</v>
      </c>
      <c r="V27" s="140">
        <f>L27</f>
        <v>0.25</v>
      </c>
      <c r="W27" s="108">
        <v>0.09</v>
      </c>
      <c r="X27" s="100">
        <f>W27/V27</f>
        <v>0.36</v>
      </c>
      <c r="Y27" s="11" t="s">
        <v>141</v>
      </c>
      <c r="Z27" s="190" t="s">
        <v>142</v>
      </c>
      <c r="AA27" s="176">
        <v>0.5</v>
      </c>
      <c r="AB27" s="136">
        <v>0.3</v>
      </c>
      <c r="AC27" s="138">
        <f t="shared" ref="AC27:AC33" si="6">AB27/AA27</f>
        <v>0.6</v>
      </c>
      <c r="AD27" s="109" t="s">
        <v>143</v>
      </c>
      <c r="AE27" s="130" t="s">
        <v>144</v>
      </c>
      <c r="AF27" s="25">
        <f t="shared" si="1"/>
        <v>0.75</v>
      </c>
      <c r="AG27" s="109"/>
      <c r="AH27" s="109"/>
      <c r="AI27" s="109"/>
      <c r="AJ27" s="110"/>
      <c r="AK27" s="25">
        <f t="shared" si="2"/>
        <v>1</v>
      </c>
      <c r="AL27" s="109"/>
      <c r="AM27" s="109"/>
      <c r="AN27" s="109"/>
      <c r="AO27" s="110"/>
      <c r="AP27" s="25" t="str">
        <f t="shared" si="3"/>
        <v>Respuesta a los requerimiento de los ciudadanos</v>
      </c>
      <c r="AQ27" s="11">
        <f t="shared" si="4"/>
        <v>2.5</v>
      </c>
      <c r="AR27" s="109">
        <f t="shared" si="4"/>
        <v>0.39</v>
      </c>
      <c r="AS27" s="109"/>
      <c r="AT27" s="110"/>
    </row>
    <row r="28" spans="1:46" ht="375">
      <c r="A28" s="38">
        <v>1</v>
      </c>
      <c r="B28" s="11" t="s">
        <v>145</v>
      </c>
      <c r="C28" s="39" t="s">
        <v>146</v>
      </c>
      <c r="D28" s="33" t="s">
        <v>147</v>
      </c>
      <c r="E28" s="113">
        <v>4.2099999999999999E-2</v>
      </c>
      <c r="F28" s="10" t="s">
        <v>60</v>
      </c>
      <c r="G28" s="1" t="s">
        <v>148</v>
      </c>
      <c r="H28" s="1" t="s">
        <v>149</v>
      </c>
      <c r="I28" s="57">
        <v>42</v>
      </c>
      <c r="J28" s="16" t="s">
        <v>64</v>
      </c>
      <c r="K28" s="19" t="s">
        <v>150</v>
      </c>
      <c r="L28" s="72">
        <v>8</v>
      </c>
      <c r="M28" s="72">
        <v>15</v>
      </c>
      <c r="N28" s="72">
        <v>15</v>
      </c>
      <c r="O28" s="72">
        <v>12</v>
      </c>
      <c r="P28" s="76">
        <f t="shared" ref="P28:P34" si="7">L28+M28+N28+O28</f>
        <v>50</v>
      </c>
      <c r="Q28" s="49" t="s">
        <v>66</v>
      </c>
      <c r="R28" s="11" t="s">
        <v>151</v>
      </c>
      <c r="S28" s="11" t="s">
        <v>152</v>
      </c>
      <c r="T28" s="71" t="s">
        <v>153</v>
      </c>
      <c r="U28" s="84" t="s">
        <v>154</v>
      </c>
      <c r="V28" s="70">
        <f t="shared" ref="V28:V40" si="8">L28</f>
        <v>8</v>
      </c>
      <c r="W28" s="215">
        <v>8</v>
      </c>
      <c r="X28" s="101">
        <v>1</v>
      </c>
      <c r="Y28" s="63" t="s">
        <v>155</v>
      </c>
      <c r="Z28" s="71" t="s">
        <v>153</v>
      </c>
      <c r="AA28" s="165">
        <f t="shared" si="5"/>
        <v>15</v>
      </c>
      <c r="AB28" s="135">
        <v>15</v>
      </c>
      <c r="AC28" s="138">
        <f t="shared" si="6"/>
        <v>1</v>
      </c>
      <c r="AD28" s="109" t="s">
        <v>156</v>
      </c>
      <c r="AE28" s="130" t="s">
        <v>153</v>
      </c>
      <c r="AF28" s="25">
        <f t="shared" si="1"/>
        <v>15</v>
      </c>
      <c r="AG28" s="109"/>
      <c r="AH28" s="109"/>
      <c r="AI28" s="109"/>
      <c r="AJ28" s="110"/>
      <c r="AK28" s="25">
        <f t="shared" si="2"/>
        <v>12</v>
      </c>
      <c r="AL28" s="109"/>
      <c r="AM28" s="109"/>
      <c r="AN28" s="109"/>
      <c r="AO28" s="110"/>
      <c r="AP28" s="25" t="str">
        <f t="shared" si="3"/>
        <v>Acciones de control a las actuaciones de IVC control en materia actividad económica</v>
      </c>
      <c r="AQ28" s="11">
        <f t="shared" si="4"/>
        <v>50</v>
      </c>
      <c r="AR28" s="109">
        <f t="shared" si="4"/>
        <v>23</v>
      </c>
      <c r="AS28" s="109"/>
      <c r="AT28" s="110"/>
    </row>
    <row r="29" spans="1:46" ht="210">
      <c r="A29" s="38">
        <v>1</v>
      </c>
      <c r="B29" s="11" t="s">
        <v>145</v>
      </c>
      <c r="C29" s="39" t="s">
        <v>146</v>
      </c>
      <c r="D29" s="33" t="s">
        <v>157</v>
      </c>
      <c r="E29" s="113">
        <v>4.2099999999999999E-2</v>
      </c>
      <c r="F29" s="10" t="s">
        <v>60</v>
      </c>
      <c r="G29" s="1" t="s">
        <v>158</v>
      </c>
      <c r="H29" s="1" t="s">
        <v>159</v>
      </c>
      <c r="I29" s="57">
        <v>24</v>
      </c>
      <c r="J29" s="16" t="s">
        <v>64</v>
      </c>
      <c r="K29" s="19" t="s">
        <v>150</v>
      </c>
      <c r="L29" s="72">
        <v>6</v>
      </c>
      <c r="M29" s="72">
        <v>8</v>
      </c>
      <c r="N29" s="72">
        <v>8</v>
      </c>
      <c r="O29" s="72">
        <v>8</v>
      </c>
      <c r="P29" s="72">
        <f t="shared" si="7"/>
        <v>30</v>
      </c>
      <c r="Q29" s="49" t="s">
        <v>66</v>
      </c>
      <c r="R29" s="11" t="s">
        <v>151</v>
      </c>
      <c r="S29" s="11" t="s">
        <v>152</v>
      </c>
      <c r="T29" s="71" t="s">
        <v>160</v>
      </c>
      <c r="U29" s="84" t="str">
        <f t="shared" si="0"/>
        <v>SI</v>
      </c>
      <c r="V29" s="70">
        <f t="shared" si="8"/>
        <v>6</v>
      </c>
      <c r="W29" s="215">
        <v>2</v>
      </c>
      <c r="X29" s="101">
        <f t="shared" ref="X29" si="9">W29/V29</f>
        <v>0.33333333333333331</v>
      </c>
      <c r="Y29" s="63" t="s">
        <v>161</v>
      </c>
      <c r="Z29" s="71" t="s">
        <v>160</v>
      </c>
      <c r="AA29" s="165">
        <f t="shared" si="5"/>
        <v>8</v>
      </c>
      <c r="AB29" s="135">
        <v>8</v>
      </c>
      <c r="AC29" s="138">
        <f t="shared" si="6"/>
        <v>1</v>
      </c>
      <c r="AD29" s="109" t="s">
        <v>162</v>
      </c>
      <c r="AE29" s="130" t="s">
        <v>160</v>
      </c>
      <c r="AF29" s="25">
        <f t="shared" si="1"/>
        <v>8</v>
      </c>
      <c r="AG29" s="109"/>
      <c r="AH29" s="109"/>
      <c r="AI29" s="109"/>
      <c r="AJ29" s="110"/>
      <c r="AK29" s="25">
        <f t="shared" si="2"/>
        <v>8</v>
      </c>
      <c r="AL29" s="109"/>
      <c r="AM29" s="109"/>
      <c r="AN29" s="109"/>
      <c r="AO29" s="110"/>
      <c r="AP29" s="25" t="str">
        <f t="shared" si="3"/>
        <v>Acciones de control a las actuaciones de IVC control en materia de  integridad del espacio publico.</v>
      </c>
      <c r="AQ29" s="11">
        <f t="shared" si="4"/>
        <v>30</v>
      </c>
      <c r="AR29" s="109">
        <f t="shared" si="4"/>
        <v>10</v>
      </c>
      <c r="AS29" s="109"/>
      <c r="AT29" s="110"/>
    </row>
    <row r="30" spans="1:46" ht="225">
      <c r="A30" s="38">
        <v>1</v>
      </c>
      <c r="B30" s="11" t="s">
        <v>145</v>
      </c>
      <c r="C30" s="39" t="s">
        <v>146</v>
      </c>
      <c r="D30" s="33" t="s">
        <v>163</v>
      </c>
      <c r="E30" s="113">
        <v>4.2099999999999999E-2</v>
      </c>
      <c r="F30" s="10" t="s">
        <v>60</v>
      </c>
      <c r="G30" s="1" t="s">
        <v>164</v>
      </c>
      <c r="H30" s="1" t="s">
        <v>165</v>
      </c>
      <c r="I30" s="57">
        <v>26</v>
      </c>
      <c r="J30" s="16" t="s">
        <v>64</v>
      </c>
      <c r="K30" s="19" t="s">
        <v>150</v>
      </c>
      <c r="L30" s="72">
        <v>6</v>
      </c>
      <c r="M30" s="72">
        <v>8</v>
      </c>
      <c r="N30" s="72">
        <v>8</v>
      </c>
      <c r="O30" s="72">
        <v>8</v>
      </c>
      <c r="P30" s="72">
        <f t="shared" si="7"/>
        <v>30</v>
      </c>
      <c r="Q30" s="49" t="s">
        <v>66</v>
      </c>
      <c r="R30" s="11" t="s">
        <v>151</v>
      </c>
      <c r="S30" s="11" t="s">
        <v>152</v>
      </c>
      <c r="T30" s="71" t="s">
        <v>166</v>
      </c>
      <c r="U30" s="84" t="str">
        <f t="shared" si="0"/>
        <v>SI</v>
      </c>
      <c r="V30" s="70">
        <f t="shared" si="8"/>
        <v>6</v>
      </c>
      <c r="W30" s="215">
        <v>6</v>
      </c>
      <c r="X30" s="101">
        <v>1</v>
      </c>
      <c r="Y30" s="63" t="s">
        <v>167</v>
      </c>
      <c r="Z30" s="71" t="s">
        <v>166</v>
      </c>
      <c r="AA30" s="165">
        <f t="shared" si="5"/>
        <v>8</v>
      </c>
      <c r="AB30" s="135">
        <v>0</v>
      </c>
      <c r="AC30" s="138">
        <f t="shared" si="6"/>
        <v>0</v>
      </c>
      <c r="AD30" s="109" t="s">
        <v>168</v>
      </c>
      <c r="AE30" s="110" t="s">
        <v>63</v>
      </c>
      <c r="AF30" s="25">
        <f t="shared" si="1"/>
        <v>8</v>
      </c>
      <c r="AG30" s="109"/>
      <c r="AH30" s="109"/>
      <c r="AI30" s="109"/>
      <c r="AJ30" s="110"/>
      <c r="AK30" s="25">
        <f t="shared" si="2"/>
        <v>8</v>
      </c>
      <c r="AL30" s="109"/>
      <c r="AM30" s="109"/>
      <c r="AN30" s="109"/>
      <c r="AO30" s="110"/>
      <c r="AP30" s="25" t="str">
        <f t="shared" si="3"/>
        <v>Acciones de control  en materia de obras y urbanismo</v>
      </c>
      <c r="AQ30" s="11">
        <f t="shared" si="4"/>
        <v>30</v>
      </c>
      <c r="AR30" s="109">
        <f t="shared" si="4"/>
        <v>6</v>
      </c>
      <c r="AS30" s="109"/>
      <c r="AT30" s="110"/>
    </row>
    <row r="31" spans="1:46" ht="207.75" customHeight="1">
      <c r="A31" s="38">
        <v>1</v>
      </c>
      <c r="B31" s="11" t="s">
        <v>145</v>
      </c>
      <c r="C31" s="39" t="s">
        <v>146</v>
      </c>
      <c r="D31" s="32" t="s">
        <v>169</v>
      </c>
      <c r="E31" s="113">
        <v>4.2099999999999999E-2</v>
      </c>
      <c r="F31" s="10" t="s">
        <v>60</v>
      </c>
      <c r="G31" s="1" t="s">
        <v>170</v>
      </c>
      <c r="H31" s="1" t="s">
        <v>171</v>
      </c>
      <c r="I31" s="57">
        <v>16663</v>
      </c>
      <c r="J31" s="16" t="s">
        <v>64</v>
      </c>
      <c r="K31" s="19" t="s">
        <v>172</v>
      </c>
      <c r="L31" s="73">
        <v>0</v>
      </c>
      <c r="M31" s="73">
        <v>0.15</v>
      </c>
      <c r="N31" s="73">
        <v>0.13</v>
      </c>
      <c r="O31" s="73">
        <v>0.12</v>
      </c>
      <c r="P31" s="74">
        <v>0.4</v>
      </c>
      <c r="Q31" s="49" t="s">
        <v>66</v>
      </c>
      <c r="R31" s="11" t="s">
        <v>173</v>
      </c>
      <c r="S31" s="11" t="s">
        <v>152</v>
      </c>
      <c r="T31" s="64"/>
      <c r="U31" s="84" t="str">
        <f t="shared" si="0"/>
        <v>SI</v>
      </c>
      <c r="V31" s="191" t="s">
        <v>118</v>
      </c>
      <c r="W31" s="63" t="s">
        <v>118</v>
      </c>
      <c r="X31" s="106" t="s">
        <v>118</v>
      </c>
      <c r="Y31" s="63" t="s">
        <v>118</v>
      </c>
      <c r="Z31" s="64" t="s">
        <v>118</v>
      </c>
      <c r="AA31" s="177">
        <v>0.15</v>
      </c>
      <c r="AB31" s="139">
        <v>0.12280000000000001</v>
      </c>
      <c r="AC31" s="138">
        <f t="shared" si="6"/>
        <v>0.81866666666666676</v>
      </c>
      <c r="AD31" s="109" t="s">
        <v>174</v>
      </c>
      <c r="AE31" s="110"/>
      <c r="AF31" s="25">
        <f t="shared" si="1"/>
        <v>0.13</v>
      </c>
      <c r="AG31" s="109"/>
      <c r="AH31" s="109"/>
      <c r="AI31" s="109"/>
      <c r="AJ31" s="110"/>
      <c r="AK31" s="25">
        <f t="shared" si="2"/>
        <v>0.12</v>
      </c>
      <c r="AL31" s="109"/>
      <c r="AM31" s="109"/>
      <c r="AN31" s="109"/>
      <c r="AO31" s="110"/>
      <c r="AP31" s="25" t="str">
        <f t="shared" si="3"/>
        <v xml:space="preserve">Porcentaje de expedientes de policía con impulso procesal </v>
      </c>
      <c r="AQ31" s="11" t="e">
        <f t="shared" si="4"/>
        <v>#VALUE!</v>
      </c>
      <c r="AR31" s="109" t="e">
        <f t="shared" si="4"/>
        <v>#VALUE!</v>
      </c>
      <c r="AS31" s="109"/>
      <c r="AT31" s="110"/>
    </row>
    <row r="32" spans="1:46" ht="105">
      <c r="A32" s="38" t="s">
        <v>175</v>
      </c>
      <c r="B32" s="11" t="s">
        <v>145</v>
      </c>
      <c r="C32" s="39" t="s">
        <v>146</v>
      </c>
      <c r="D32" s="32" t="s">
        <v>176</v>
      </c>
      <c r="E32" s="113">
        <v>4.2099999999999999E-2</v>
      </c>
      <c r="F32" s="10" t="s">
        <v>60</v>
      </c>
      <c r="G32" s="1" t="s">
        <v>177</v>
      </c>
      <c r="H32" s="1" t="s">
        <v>178</v>
      </c>
      <c r="I32" s="57">
        <v>16663</v>
      </c>
      <c r="J32" s="16" t="s">
        <v>64</v>
      </c>
      <c r="K32" s="19" t="s">
        <v>179</v>
      </c>
      <c r="L32" s="73">
        <v>0.05</v>
      </c>
      <c r="M32" s="73">
        <v>0.05</v>
      </c>
      <c r="N32" s="73">
        <v>0.05</v>
      </c>
      <c r="O32" s="73">
        <v>0.05</v>
      </c>
      <c r="P32" s="74">
        <v>0.2</v>
      </c>
      <c r="Q32" s="49" t="s">
        <v>66</v>
      </c>
      <c r="R32" s="11" t="s">
        <v>173</v>
      </c>
      <c r="S32" s="11" t="s">
        <v>152</v>
      </c>
      <c r="T32" s="64"/>
      <c r="U32" s="84" t="str">
        <f t="shared" si="0"/>
        <v>SI</v>
      </c>
      <c r="V32" s="192">
        <f t="shared" si="8"/>
        <v>0.05</v>
      </c>
      <c r="W32" s="85">
        <v>0</v>
      </c>
      <c r="X32" s="102">
        <v>0</v>
      </c>
      <c r="Y32" s="63" t="s">
        <v>180</v>
      </c>
      <c r="Z32" s="64" t="s">
        <v>181</v>
      </c>
      <c r="AA32" s="176">
        <f t="shared" si="5"/>
        <v>0.05</v>
      </c>
      <c r="AB32" s="139">
        <v>1.15E-2</v>
      </c>
      <c r="AC32" s="138">
        <f t="shared" si="6"/>
        <v>0.22999999999999998</v>
      </c>
      <c r="AD32" s="109" t="s">
        <v>182</v>
      </c>
      <c r="AE32" s="110"/>
      <c r="AF32" s="25">
        <f t="shared" si="1"/>
        <v>0.05</v>
      </c>
      <c r="AG32" s="109"/>
      <c r="AH32" s="109"/>
      <c r="AI32" s="109"/>
      <c r="AJ32" s="110"/>
      <c r="AK32" s="25">
        <f t="shared" si="2"/>
        <v>0.05</v>
      </c>
      <c r="AL32" s="109"/>
      <c r="AM32" s="109"/>
      <c r="AN32" s="109"/>
      <c r="AO32" s="110"/>
      <c r="AP32" s="25" t="str">
        <f t="shared" si="3"/>
        <v>Porcentaje de expedientes de policía con fallo de fondo</v>
      </c>
      <c r="AQ32" s="11">
        <f t="shared" si="4"/>
        <v>0.2</v>
      </c>
      <c r="AR32" s="109">
        <f t="shared" si="4"/>
        <v>1.15E-2</v>
      </c>
      <c r="AS32" s="109"/>
      <c r="AT32" s="110"/>
    </row>
    <row r="33" spans="1:49" ht="144.75" customHeight="1">
      <c r="A33" s="38">
        <v>1</v>
      </c>
      <c r="B33" s="11" t="s">
        <v>145</v>
      </c>
      <c r="C33" s="39" t="s">
        <v>146</v>
      </c>
      <c r="D33" s="66" t="s">
        <v>183</v>
      </c>
      <c r="E33" s="113">
        <v>4.2099999999999999E-2</v>
      </c>
      <c r="F33" s="10" t="s">
        <v>60</v>
      </c>
      <c r="G33" s="1" t="s">
        <v>184</v>
      </c>
      <c r="H33" s="68" t="s">
        <v>185</v>
      </c>
      <c r="I33" s="57">
        <v>379</v>
      </c>
      <c r="J33" s="16" t="s">
        <v>64</v>
      </c>
      <c r="K33" s="19" t="s">
        <v>184</v>
      </c>
      <c r="L33" s="72">
        <v>43</v>
      </c>
      <c r="M33" s="72">
        <v>64</v>
      </c>
      <c r="N33" s="72">
        <v>64</v>
      </c>
      <c r="O33" s="72">
        <v>44</v>
      </c>
      <c r="P33" s="72">
        <f t="shared" si="7"/>
        <v>215</v>
      </c>
      <c r="Q33" s="49" t="s">
        <v>66</v>
      </c>
      <c r="R33" s="11" t="s">
        <v>173</v>
      </c>
      <c r="S33" s="11" t="s">
        <v>152</v>
      </c>
      <c r="T33" s="64"/>
      <c r="U33" s="84" t="str">
        <f t="shared" si="0"/>
        <v>SI</v>
      </c>
      <c r="V33" s="86">
        <f t="shared" si="8"/>
        <v>43</v>
      </c>
      <c r="W33" s="86">
        <v>1</v>
      </c>
      <c r="X33" s="103">
        <f>W33/V33</f>
        <v>2.3255813953488372E-2</v>
      </c>
      <c r="Y33" s="193" t="s">
        <v>186</v>
      </c>
      <c r="Z33" s="194" t="s">
        <v>142</v>
      </c>
      <c r="AA33" s="165">
        <f t="shared" si="5"/>
        <v>64</v>
      </c>
      <c r="AB33" s="135">
        <v>0</v>
      </c>
      <c r="AC33" s="138">
        <f t="shared" si="6"/>
        <v>0</v>
      </c>
      <c r="AD33" s="109" t="s">
        <v>187</v>
      </c>
      <c r="AE33" s="166" t="s">
        <v>173</v>
      </c>
      <c r="AF33" s="25">
        <f t="shared" si="1"/>
        <v>64</v>
      </c>
      <c r="AG33" s="109"/>
      <c r="AH33" s="109"/>
      <c r="AI33" s="109"/>
      <c r="AJ33" s="110"/>
      <c r="AK33" s="25">
        <f t="shared" si="2"/>
        <v>44</v>
      </c>
      <c r="AL33" s="109"/>
      <c r="AM33" s="109"/>
      <c r="AN33" s="109"/>
      <c r="AO33" s="110"/>
      <c r="AP33" s="25" t="str">
        <f t="shared" si="3"/>
        <v>Actuaciones administrativas terminadas</v>
      </c>
      <c r="AQ33" s="11">
        <f t="shared" si="4"/>
        <v>215</v>
      </c>
      <c r="AR33" s="109">
        <f t="shared" si="4"/>
        <v>1</v>
      </c>
      <c r="AS33" s="109"/>
      <c r="AT33" s="110"/>
    </row>
    <row r="34" spans="1:49" ht="105">
      <c r="A34" s="38">
        <v>1</v>
      </c>
      <c r="B34" s="11" t="s">
        <v>145</v>
      </c>
      <c r="C34" s="39" t="s">
        <v>146</v>
      </c>
      <c r="D34" s="34" t="s">
        <v>188</v>
      </c>
      <c r="E34" s="113">
        <v>4.2099999999999999E-2</v>
      </c>
      <c r="F34" s="17" t="s">
        <v>60</v>
      </c>
      <c r="G34" s="1" t="s">
        <v>189</v>
      </c>
      <c r="H34" s="67" t="s">
        <v>190</v>
      </c>
      <c r="I34" s="61" t="s">
        <v>80</v>
      </c>
      <c r="J34" s="22" t="s">
        <v>64</v>
      </c>
      <c r="K34" s="19" t="s">
        <v>191</v>
      </c>
      <c r="L34" s="77">
        <v>0</v>
      </c>
      <c r="M34" s="77">
        <v>0</v>
      </c>
      <c r="N34" s="77">
        <v>52</v>
      </c>
      <c r="O34" s="77">
        <v>105</v>
      </c>
      <c r="P34" s="78">
        <f t="shared" si="7"/>
        <v>157</v>
      </c>
      <c r="Q34" s="49" t="s">
        <v>66</v>
      </c>
      <c r="R34" s="11" t="s">
        <v>173</v>
      </c>
      <c r="S34" s="11" t="s">
        <v>152</v>
      </c>
      <c r="T34" s="64"/>
      <c r="U34" s="84" t="str">
        <f t="shared" si="0"/>
        <v>SI</v>
      </c>
      <c r="V34" s="70">
        <f t="shared" si="8"/>
        <v>0</v>
      </c>
      <c r="W34" s="11" t="s">
        <v>70</v>
      </c>
      <c r="X34" s="105" t="s">
        <v>70</v>
      </c>
      <c r="Y34" s="11" t="s">
        <v>70</v>
      </c>
      <c r="Z34" s="26" t="s">
        <v>70</v>
      </c>
      <c r="AA34" s="165">
        <f t="shared" si="5"/>
        <v>0</v>
      </c>
      <c r="AB34" s="135" t="s">
        <v>70</v>
      </c>
      <c r="AC34" s="138" t="s">
        <v>70</v>
      </c>
      <c r="AD34" s="129" t="s">
        <v>70</v>
      </c>
      <c r="AE34" s="166" t="s">
        <v>70</v>
      </c>
      <c r="AF34" s="25">
        <f t="shared" si="1"/>
        <v>52</v>
      </c>
      <c r="AG34" s="109"/>
      <c r="AH34" s="109"/>
      <c r="AI34" s="109"/>
      <c r="AJ34" s="110"/>
      <c r="AK34" s="25">
        <f t="shared" si="2"/>
        <v>105</v>
      </c>
      <c r="AL34" s="109"/>
      <c r="AM34" s="109"/>
      <c r="AN34" s="109"/>
      <c r="AO34" s="110"/>
      <c r="AP34" s="25" t="str">
        <f t="shared" si="3"/>
        <v>Actuaciones administrativas terminadas por agotamiento de la via gubernativa</v>
      </c>
      <c r="AQ34" s="11">
        <f t="shared" si="4"/>
        <v>157</v>
      </c>
      <c r="AR34" s="109" t="e">
        <f t="shared" si="4"/>
        <v>#VALUE!</v>
      </c>
      <c r="AS34" s="109"/>
      <c r="AT34" s="110"/>
    </row>
    <row r="35" spans="1:49" s="99" customFormat="1" ht="24" customHeight="1">
      <c r="A35" s="87"/>
      <c r="B35" s="88"/>
      <c r="C35" s="89"/>
      <c r="D35" s="90" t="s">
        <v>192</v>
      </c>
      <c r="E35" s="91">
        <f>SUM(E16:E34)</f>
        <v>0.79990000000000028</v>
      </c>
      <c r="F35" s="92"/>
      <c r="G35" s="92"/>
      <c r="H35" s="92"/>
      <c r="I35" s="57"/>
      <c r="J35" s="92"/>
      <c r="K35" s="93"/>
      <c r="L35" s="57"/>
      <c r="M35" s="57"/>
      <c r="N35" s="57"/>
      <c r="O35" s="57"/>
      <c r="P35" s="213"/>
      <c r="Q35" s="94"/>
      <c r="R35" s="93"/>
      <c r="S35" s="93"/>
      <c r="T35" s="95"/>
      <c r="U35" s="187"/>
      <c r="V35" s="96">
        <f t="shared" si="8"/>
        <v>0</v>
      </c>
      <c r="W35" s="93"/>
      <c r="X35" s="107"/>
      <c r="Y35" s="93"/>
      <c r="Z35" s="95"/>
      <c r="AA35" s="178"/>
      <c r="AB35" s="137"/>
      <c r="AC35" s="173"/>
      <c r="AD35" s="111"/>
      <c r="AE35" s="112"/>
      <c r="AF35" s="97">
        <f t="shared" si="1"/>
        <v>0</v>
      </c>
      <c r="AG35" s="111"/>
      <c r="AH35" s="111"/>
      <c r="AI35" s="111"/>
      <c r="AJ35" s="112"/>
      <c r="AK35" s="97">
        <f t="shared" si="2"/>
        <v>0</v>
      </c>
      <c r="AL35" s="111"/>
      <c r="AM35" s="111"/>
      <c r="AN35" s="111"/>
      <c r="AO35" s="112"/>
      <c r="AP35" s="97">
        <f t="shared" si="3"/>
        <v>0</v>
      </c>
      <c r="AQ35" s="93" t="e">
        <f>SUM(AQ16:AQ34)</f>
        <v>#VALUE!</v>
      </c>
      <c r="AR35" s="111" t="e">
        <f>SUM(AR16:AR34)</f>
        <v>#VALUE!</v>
      </c>
      <c r="AS35" s="111"/>
      <c r="AT35" s="112"/>
      <c r="AU35" s="98"/>
      <c r="AV35" s="98"/>
      <c r="AW35" s="98"/>
    </row>
    <row r="36" spans="1:49" s="152" customFormat="1" ht="126">
      <c r="A36" s="141"/>
      <c r="B36" s="3" t="s">
        <v>193</v>
      </c>
      <c r="C36" s="40" t="s">
        <v>194</v>
      </c>
      <c r="D36" s="2" t="s">
        <v>195</v>
      </c>
      <c r="E36" s="9">
        <v>0.04</v>
      </c>
      <c r="F36" s="3" t="s">
        <v>196</v>
      </c>
      <c r="G36" s="3" t="s">
        <v>197</v>
      </c>
      <c r="H36" s="3" t="s">
        <v>198</v>
      </c>
      <c r="I36" s="4">
        <v>0</v>
      </c>
      <c r="J36" s="4" t="s">
        <v>81</v>
      </c>
      <c r="K36" s="3" t="s">
        <v>199</v>
      </c>
      <c r="L36" s="80"/>
      <c r="M36" s="80">
        <v>0.7</v>
      </c>
      <c r="N36" s="80"/>
      <c r="O36" s="80">
        <v>0.7</v>
      </c>
      <c r="P36" s="81">
        <v>0.7</v>
      </c>
      <c r="Q36" s="2" t="s">
        <v>66</v>
      </c>
      <c r="R36" s="4" t="s">
        <v>200</v>
      </c>
      <c r="S36" s="4" t="s">
        <v>201</v>
      </c>
      <c r="T36" s="42" t="s">
        <v>202</v>
      </c>
      <c r="U36" s="142" t="s">
        <v>154</v>
      </c>
      <c r="V36" s="153">
        <f t="shared" si="8"/>
        <v>0</v>
      </c>
      <c r="W36" s="143" t="s">
        <v>70</v>
      </c>
      <c r="X36" s="144" t="s">
        <v>70</v>
      </c>
      <c r="Y36" s="143" t="s">
        <v>70</v>
      </c>
      <c r="Z36" s="195" t="s">
        <v>70</v>
      </c>
      <c r="AA36" s="179">
        <f t="shared" si="5"/>
        <v>0.7</v>
      </c>
      <c r="AB36" s="146">
        <v>0.75</v>
      </c>
      <c r="AC36" s="155">
        <v>1</v>
      </c>
      <c r="AD36" s="147" t="s">
        <v>203</v>
      </c>
      <c r="AE36" s="167" t="s">
        <v>202</v>
      </c>
      <c r="AF36" s="149">
        <f t="shared" si="1"/>
        <v>0</v>
      </c>
      <c r="AG36" s="147"/>
      <c r="AH36" s="147"/>
      <c r="AI36" s="147"/>
      <c r="AJ36" s="150"/>
      <c r="AK36" s="149">
        <f t="shared" si="2"/>
        <v>0.7</v>
      </c>
      <c r="AL36" s="147"/>
      <c r="AM36" s="147"/>
      <c r="AN36" s="147"/>
      <c r="AO36" s="150"/>
      <c r="AP36" s="149" t="str">
        <f t="shared" si="3"/>
        <v>Cumplimiento de criterios ambientales</v>
      </c>
      <c r="AQ36" s="143">
        <f t="shared" ref="AQ36:AR41" si="10">V36+AA36+AF36+AK36</f>
        <v>1.4</v>
      </c>
      <c r="AR36" s="147" t="e">
        <f t="shared" si="10"/>
        <v>#VALUE!</v>
      </c>
      <c r="AS36" s="147"/>
      <c r="AT36" s="150"/>
      <c r="AU36" s="151"/>
      <c r="AV36" s="151"/>
      <c r="AW36" s="151"/>
    </row>
    <row r="37" spans="1:49" s="152" customFormat="1" ht="126">
      <c r="A37" s="141"/>
      <c r="B37" s="3" t="s">
        <v>193</v>
      </c>
      <c r="C37" s="40" t="s">
        <v>194</v>
      </c>
      <c r="D37" s="2" t="s">
        <v>204</v>
      </c>
      <c r="E37" s="9">
        <v>0.04</v>
      </c>
      <c r="F37" s="3" t="s">
        <v>196</v>
      </c>
      <c r="G37" s="3" t="s">
        <v>205</v>
      </c>
      <c r="H37" s="3" t="s">
        <v>206</v>
      </c>
      <c r="I37" s="4">
        <v>0</v>
      </c>
      <c r="J37" s="4" t="s">
        <v>81</v>
      </c>
      <c r="K37" s="3" t="s">
        <v>207</v>
      </c>
      <c r="L37" s="114"/>
      <c r="M37" s="115">
        <v>1</v>
      </c>
      <c r="N37" s="115">
        <v>1</v>
      </c>
      <c r="O37" s="115">
        <v>1</v>
      </c>
      <c r="P37" s="116">
        <v>1</v>
      </c>
      <c r="Q37" s="2" t="s">
        <v>66</v>
      </c>
      <c r="R37" s="4" t="s">
        <v>208</v>
      </c>
      <c r="S37" s="4" t="s">
        <v>209</v>
      </c>
      <c r="T37" s="42" t="s">
        <v>210</v>
      </c>
      <c r="U37" s="142" t="s">
        <v>154</v>
      </c>
      <c r="V37" s="153">
        <f t="shared" si="8"/>
        <v>0</v>
      </c>
      <c r="W37" s="143" t="s">
        <v>70</v>
      </c>
      <c r="X37" s="144" t="s">
        <v>70</v>
      </c>
      <c r="Y37" s="143" t="s">
        <v>70</v>
      </c>
      <c r="Z37" s="195" t="s">
        <v>70</v>
      </c>
      <c r="AA37" s="179">
        <f t="shared" si="5"/>
        <v>1</v>
      </c>
      <c r="AB37" s="146">
        <v>1</v>
      </c>
      <c r="AC37" s="155">
        <v>1</v>
      </c>
      <c r="AD37" s="147" t="s">
        <v>211</v>
      </c>
      <c r="AE37" s="167" t="s">
        <v>212</v>
      </c>
      <c r="AF37" s="149">
        <f t="shared" si="1"/>
        <v>1</v>
      </c>
      <c r="AG37" s="147"/>
      <c r="AH37" s="147"/>
      <c r="AI37" s="147"/>
      <c r="AJ37" s="150"/>
      <c r="AK37" s="149">
        <f t="shared" si="2"/>
        <v>1</v>
      </c>
      <c r="AL37" s="147"/>
      <c r="AM37" s="147"/>
      <c r="AN37" s="147"/>
      <c r="AO37" s="150"/>
      <c r="AP37" s="149" t="str">
        <f t="shared" si="3"/>
        <v>Nivel de participación en actividades de gestión documental</v>
      </c>
      <c r="AQ37" s="143">
        <f t="shared" si="10"/>
        <v>3</v>
      </c>
      <c r="AR37" s="147" t="e">
        <f t="shared" si="10"/>
        <v>#VALUE!</v>
      </c>
      <c r="AS37" s="147"/>
      <c r="AT37" s="150"/>
      <c r="AU37" s="151"/>
      <c r="AV37" s="151"/>
      <c r="AW37" s="151"/>
    </row>
    <row r="38" spans="1:49" s="152" customFormat="1" ht="126">
      <c r="A38" s="141"/>
      <c r="B38" s="3" t="s">
        <v>193</v>
      </c>
      <c r="C38" s="40" t="s">
        <v>194</v>
      </c>
      <c r="D38" s="2" t="s">
        <v>213</v>
      </c>
      <c r="E38" s="9">
        <v>0.03</v>
      </c>
      <c r="F38" s="3" t="s">
        <v>196</v>
      </c>
      <c r="G38" s="3" t="s">
        <v>214</v>
      </c>
      <c r="H38" s="3" t="s">
        <v>215</v>
      </c>
      <c r="I38" s="4">
        <v>0</v>
      </c>
      <c r="J38" s="4" t="s">
        <v>64</v>
      </c>
      <c r="K38" s="3" t="s">
        <v>216</v>
      </c>
      <c r="L38" s="114"/>
      <c r="M38" s="117"/>
      <c r="N38" s="118">
        <v>0.5</v>
      </c>
      <c r="O38" s="118">
        <v>0.5</v>
      </c>
      <c r="P38" s="119">
        <v>1</v>
      </c>
      <c r="Q38" s="2" t="s">
        <v>66</v>
      </c>
      <c r="R38" s="4" t="s">
        <v>217</v>
      </c>
      <c r="S38" s="4" t="s">
        <v>201</v>
      </c>
      <c r="T38" s="42" t="s">
        <v>218</v>
      </c>
      <c r="U38" s="142" t="s">
        <v>154</v>
      </c>
      <c r="V38" s="153">
        <f t="shared" si="8"/>
        <v>0</v>
      </c>
      <c r="W38" s="143" t="s">
        <v>70</v>
      </c>
      <c r="X38" s="144" t="s">
        <v>70</v>
      </c>
      <c r="Y38" s="143" t="s">
        <v>70</v>
      </c>
      <c r="Z38" s="195" t="s">
        <v>70</v>
      </c>
      <c r="AA38" s="168" t="s">
        <v>70</v>
      </c>
      <c r="AB38" s="145" t="s">
        <v>70</v>
      </c>
      <c r="AC38" s="155" t="s">
        <v>70</v>
      </c>
      <c r="AD38" s="148" t="s">
        <v>70</v>
      </c>
      <c r="AE38" s="167" t="s">
        <v>70</v>
      </c>
      <c r="AF38" s="149">
        <f t="shared" si="1"/>
        <v>0.5</v>
      </c>
      <c r="AG38" s="147"/>
      <c r="AH38" s="147"/>
      <c r="AI38" s="147"/>
      <c r="AJ38" s="150"/>
      <c r="AK38" s="149" t="e">
        <f>#REF!</f>
        <v>#REF!</v>
      </c>
      <c r="AL38" s="147"/>
      <c r="AM38" s="147"/>
      <c r="AN38" s="147"/>
      <c r="AO38" s="150"/>
      <c r="AP38" s="149" t="str">
        <f t="shared" si="3"/>
        <v>Caracterización de levantada</v>
      </c>
      <c r="AQ38" s="143" t="e">
        <f t="shared" si="10"/>
        <v>#VALUE!</v>
      </c>
      <c r="AR38" s="147" t="e">
        <f t="shared" si="10"/>
        <v>#VALUE!</v>
      </c>
      <c r="AS38" s="147"/>
      <c r="AT38" s="150"/>
      <c r="AU38" s="151"/>
      <c r="AV38" s="151"/>
      <c r="AW38" s="151"/>
    </row>
    <row r="39" spans="1:49" s="152" customFormat="1" ht="126">
      <c r="A39" s="141"/>
      <c r="B39" s="3" t="s">
        <v>193</v>
      </c>
      <c r="C39" s="40" t="s">
        <v>194</v>
      </c>
      <c r="D39" s="2" t="s">
        <v>219</v>
      </c>
      <c r="E39" s="9">
        <v>0.03</v>
      </c>
      <c r="F39" s="3" t="s">
        <v>196</v>
      </c>
      <c r="G39" s="3" t="s">
        <v>220</v>
      </c>
      <c r="H39" s="3" t="s">
        <v>221</v>
      </c>
      <c r="I39" s="4">
        <v>2</v>
      </c>
      <c r="J39" s="4" t="s">
        <v>64</v>
      </c>
      <c r="K39" s="3" t="s">
        <v>222</v>
      </c>
      <c r="L39" s="114"/>
      <c r="M39" s="114"/>
      <c r="N39" s="114">
        <v>1</v>
      </c>
      <c r="O39" s="114"/>
      <c r="P39" s="116"/>
      <c r="Q39" s="2" t="s">
        <v>66</v>
      </c>
      <c r="R39" s="4" t="s">
        <v>223</v>
      </c>
      <c r="S39" s="4" t="s">
        <v>201</v>
      </c>
      <c r="T39" s="42" t="s">
        <v>224</v>
      </c>
      <c r="U39" s="142" t="s">
        <v>154</v>
      </c>
      <c r="V39" s="153">
        <f t="shared" si="8"/>
        <v>0</v>
      </c>
      <c r="W39" s="143" t="s">
        <v>70</v>
      </c>
      <c r="X39" s="144" t="s">
        <v>70</v>
      </c>
      <c r="Y39" s="143" t="s">
        <v>70</v>
      </c>
      <c r="Z39" s="195" t="s">
        <v>70</v>
      </c>
      <c r="AA39" s="168" t="s">
        <v>70</v>
      </c>
      <c r="AB39" s="145" t="s">
        <v>70</v>
      </c>
      <c r="AC39" s="155" t="s">
        <v>70</v>
      </c>
      <c r="AD39" s="148" t="s">
        <v>70</v>
      </c>
      <c r="AE39" s="167" t="s">
        <v>70</v>
      </c>
      <c r="AF39" s="149">
        <f t="shared" si="1"/>
        <v>1</v>
      </c>
      <c r="AG39" s="147"/>
      <c r="AH39" s="147"/>
      <c r="AI39" s="147"/>
      <c r="AJ39" s="150"/>
      <c r="AK39" s="149">
        <f t="shared" si="2"/>
        <v>0</v>
      </c>
      <c r="AL39" s="147"/>
      <c r="AM39" s="147"/>
      <c r="AN39" s="147"/>
      <c r="AO39" s="150"/>
      <c r="AP39" s="149" t="str">
        <f t="shared" si="3"/>
        <v>Registro de buena práctica/idea innovadora</v>
      </c>
      <c r="AQ39" s="143" t="e">
        <f t="shared" si="10"/>
        <v>#VALUE!</v>
      </c>
      <c r="AR39" s="147" t="e">
        <f t="shared" si="10"/>
        <v>#VALUE!</v>
      </c>
      <c r="AS39" s="147"/>
      <c r="AT39" s="150"/>
      <c r="AU39" s="151"/>
      <c r="AV39" s="151"/>
      <c r="AW39" s="151"/>
    </row>
    <row r="40" spans="1:49" s="152" customFormat="1" ht="126">
      <c r="A40" s="141"/>
      <c r="B40" s="3" t="s">
        <v>193</v>
      </c>
      <c r="C40" s="40" t="s">
        <v>194</v>
      </c>
      <c r="D40" s="35" t="s">
        <v>225</v>
      </c>
      <c r="E40" s="9">
        <v>0.03</v>
      </c>
      <c r="F40" s="5" t="s">
        <v>196</v>
      </c>
      <c r="G40" s="5" t="s">
        <v>226</v>
      </c>
      <c r="H40" s="5" t="s">
        <v>227</v>
      </c>
      <c r="I40" s="62">
        <v>1</v>
      </c>
      <c r="J40" s="5" t="s">
        <v>81</v>
      </c>
      <c r="K40" s="5" t="s">
        <v>228</v>
      </c>
      <c r="L40" s="9">
        <v>1</v>
      </c>
      <c r="M40" s="9">
        <v>1</v>
      </c>
      <c r="N40" s="9">
        <v>1</v>
      </c>
      <c r="O40" s="9">
        <v>1</v>
      </c>
      <c r="P40" s="82">
        <v>1</v>
      </c>
      <c r="Q40" s="2" t="s">
        <v>66</v>
      </c>
      <c r="R40" s="3" t="s">
        <v>229</v>
      </c>
      <c r="S40" s="5" t="s">
        <v>201</v>
      </c>
      <c r="T40" s="40" t="s">
        <v>230</v>
      </c>
      <c r="U40" s="142" t="s">
        <v>154</v>
      </c>
      <c r="V40" s="164">
        <f t="shared" si="8"/>
        <v>1</v>
      </c>
      <c r="W40" s="115">
        <v>0</v>
      </c>
      <c r="X40" s="156">
        <v>0</v>
      </c>
      <c r="Y40" s="143" t="s">
        <v>231</v>
      </c>
      <c r="Z40" s="195" t="s">
        <v>232</v>
      </c>
      <c r="AA40" s="169">
        <v>1</v>
      </c>
      <c r="AB40" s="154">
        <v>1</v>
      </c>
      <c r="AC40" s="155">
        <v>1</v>
      </c>
      <c r="AD40" s="147" t="s">
        <v>233</v>
      </c>
      <c r="AE40" s="40" t="s">
        <v>234</v>
      </c>
      <c r="AF40" s="149">
        <f t="shared" si="1"/>
        <v>1</v>
      </c>
      <c r="AG40" s="147"/>
      <c r="AH40" s="147"/>
      <c r="AI40" s="147"/>
      <c r="AJ40" s="150"/>
      <c r="AK40" s="149">
        <f t="shared" si="2"/>
        <v>1</v>
      </c>
      <c r="AL40" s="147"/>
      <c r="AM40" s="147"/>
      <c r="AN40" s="147"/>
      <c r="AO40" s="150"/>
      <c r="AP40" s="149" t="str">
        <f t="shared" si="3"/>
        <v>Acciones correctivas documentadas y vigentes</v>
      </c>
      <c r="AQ40" s="143">
        <f t="shared" si="10"/>
        <v>4</v>
      </c>
      <c r="AR40" s="147">
        <f t="shared" si="10"/>
        <v>1</v>
      </c>
      <c r="AS40" s="147"/>
      <c r="AT40" s="150"/>
      <c r="AU40" s="151"/>
      <c r="AV40" s="151"/>
      <c r="AW40" s="151"/>
    </row>
    <row r="41" spans="1:49" s="152" customFormat="1" ht="126.75" thickBot="1">
      <c r="A41" s="157"/>
      <c r="B41" s="7" t="s">
        <v>193</v>
      </c>
      <c r="C41" s="41" t="s">
        <v>194</v>
      </c>
      <c r="D41" s="36" t="s">
        <v>235</v>
      </c>
      <c r="E41" s="37">
        <v>0.03</v>
      </c>
      <c r="F41" s="8" t="s">
        <v>196</v>
      </c>
      <c r="G41" s="8" t="s">
        <v>236</v>
      </c>
      <c r="H41" s="8" t="s">
        <v>237</v>
      </c>
      <c r="I41" s="158" t="s">
        <v>80</v>
      </c>
      <c r="J41" s="8" t="s">
        <v>81</v>
      </c>
      <c r="K41" s="8" t="s">
        <v>238</v>
      </c>
      <c r="L41" s="37"/>
      <c r="M41" s="37">
        <v>1</v>
      </c>
      <c r="N41" s="37">
        <v>1</v>
      </c>
      <c r="O41" s="37">
        <v>1</v>
      </c>
      <c r="P41" s="83">
        <v>1</v>
      </c>
      <c r="Q41" s="6" t="s">
        <v>66</v>
      </c>
      <c r="R41" s="7" t="s">
        <v>239</v>
      </c>
      <c r="S41" s="8">
        <v>4</v>
      </c>
      <c r="T41" s="41" t="s">
        <v>240</v>
      </c>
      <c r="U41" s="159" t="s">
        <v>154</v>
      </c>
      <c r="V41" s="161" t="s">
        <v>118</v>
      </c>
      <c r="W41" s="163" t="s">
        <v>118</v>
      </c>
      <c r="X41" s="196" t="s">
        <v>118</v>
      </c>
      <c r="Y41" s="163" t="s">
        <v>118</v>
      </c>
      <c r="Z41" s="197" t="s">
        <v>118</v>
      </c>
      <c r="AA41" s="170">
        <v>1</v>
      </c>
      <c r="AB41" s="171">
        <v>0.96</v>
      </c>
      <c r="AC41" s="174">
        <f>AB41/AA41</f>
        <v>0.96</v>
      </c>
      <c r="AD41" s="160" t="s">
        <v>241</v>
      </c>
      <c r="AE41" s="41" t="s">
        <v>242</v>
      </c>
      <c r="AF41" s="161">
        <f t="shared" si="1"/>
        <v>1</v>
      </c>
      <c r="AG41" s="160"/>
      <c r="AH41" s="160"/>
      <c r="AI41" s="160"/>
      <c r="AJ41" s="162"/>
      <c r="AK41" s="161">
        <f t="shared" si="2"/>
        <v>1</v>
      </c>
      <c r="AL41" s="160"/>
      <c r="AM41" s="160"/>
      <c r="AN41" s="160"/>
      <c r="AO41" s="162"/>
      <c r="AP41" s="161" t="str">
        <f t="shared" si="3"/>
        <v>Porcentaje de cumplimiento publicación de información</v>
      </c>
      <c r="AQ41" s="163" t="e">
        <f t="shared" si="10"/>
        <v>#VALUE!</v>
      </c>
      <c r="AR41" s="160" t="e">
        <f t="shared" si="10"/>
        <v>#VALUE!</v>
      </c>
      <c r="AS41" s="160"/>
      <c r="AT41" s="162"/>
      <c r="AU41" s="151"/>
      <c r="AV41" s="151"/>
      <c r="AW41" s="151"/>
    </row>
    <row r="42" spans="1:49" ht="70.5" customHeight="1" thickBot="1">
      <c r="D42" s="29" t="s">
        <v>243</v>
      </c>
      <c r="E42" s="30">
        <f>SUM(E36:E41)</f>
        <v>0.2</v>
      </c>
      <c r="J42" s="56"/>
      <c r="V42" s="65"/>
      <c r="W42" s="188" t="s">
        <v>244</v>
      </c>
      <c r="X42" s="189">
        <f>+AVERAGE(X16:X41)</f>
        <v>0.3880841638981174</v>
      </c>
      <c r="AA42" s="180"/>
      <c r="AB42" s="181" t="s">
        <v>245</v>
      </c>
      <c r="AC42" s="182">
        <f>AVERAGE(AC16:AC41)</f>
        <v>0.7541444444444444</v>
      </c>
      <c r="AF42" s="28" t="s">
        <v>246</v>
      </c>
      <c r="AG42" s="12" t="e">
        <f>+AVERAGE(AG16:AG41)</f>
        <v>#DIV/0!</v>
      </c>
      <c r="AK42" s="27" t="s">
        <v>247</v>
      </c>
      <c r="AL42" s="12" t="e">
        <f>+AVERAGE(AL16:AL41)</f>
        <v>#DIV/0!</v>
      </c>
      <c r="AQ42" s="24" t="str">
        <f>AP14</f>
        <v>EVALUACIÓN FINAL PLAN DE GESTION</v>
      </c>
      <c r="AR42" s="12" t="e">
        <f>+AVERAGE(AR16:AR41)</f>
        <v>#VALUE!</v>
      </c>
    </row>
    <row r="43" spans="1:49" ht="24.75" customHeight="1">
      <c r="D43" s="15" t="s">
        <v>248</v>
      </c>
      <c r="E43" s="14">
        <f>E42+E35</f>
        <v>0.99990000000000023</v>
      </c>
      <c r="J43" s="56"/>
    </row>
    <row r="44" spans="1:49">
      <c r="J44" s="56"/>
    </row>
    <row r="45" spans="1:49">
      <c r="J45" s="56"/>
    </row>
    <row r="46" spans="1:49" ht="15.75" thickBot="1">
      <c r="J46" s="56"/>
    </row>
    <row r="47" spans="1:49" ht="26.25">
      <c r="H47" s="281" t="s">
        <v>249</v>
      </c>
      <c r="I47" s="282"/>
      <c r="J47" s="282"/>
      <c r="K47" s="282"/>
      <c r="L47" s="282"/>
      <c r="M47" s="282" t="s">
        <v>250</v>
      </c>
      <c r="N47" s="282"/>
      <c r="O47" s="282"/>
      <c r="P47" s="282"/>
      <c r="Q47" s="282"/>
      <c r="R47" s="283"/>
    </row>
    <row r="48" spans="1:49" ht="132.75" customHeight="1" thickBot="1">
      <c r="H48" s="284" t="s">
        <v>251</v>
      </c>
      <c r="I48" s="285"/>
      <c r="J48" s="285"/>
      <c r="K48" s="285"/>
      <c r="L48" s="285"/>
      <c r="M48" s="285" t="s">
        <v>252</v>
      </c>
      <c r="N48" s="286"/>
      <c r="O48" s="286"/>
      <c r="P48" s="286"/>
      <c r="Q48" s="286"/>
      <c r="R48" s="287"/>
    </row>
  </sheetData>
  <sheetProtection algorithmName="SHA-512" hashValue="aRSzPtUT2z4EUZHBFfu8u+MgMbKRaAWYJNOO1UbRCxtQ/xDZ4kHRRF8o6GhVOxXoYTLlOw2klONTniCCF5X/4Q==" saltValue="w7fr51qXfUTodxUi76KpCw==" spinCount="100000" sheet="1" objects="1" scenarios="1"/>
  <mergeCells count="32">
    <mergeCell ref="H9:J9"/>
    <mergeCell ref="H47:L47"/>
    <mergeCell ref="M47:R47"/>
    <mergeCell ref="H48:L48"/>
    <mergeCell ref="M48:R48"/>
    <mergeCell ref="H10:J10"/>
    <mergeCell ref="H11:J11"/>
    <mergeCell ref="AA13:AE13"/>
    <mergeCell ref="AF13:AJ13"/>
    <mergeCell ref="AK13:AO13"/>
    <mergeCell ref="AP13:AT13"/>
    <mergeCell ref="V14:Z14"/>
    <mergeCell ref="AA14:AE14"/>
    <mergeCell ref="AF14:AJ14"/>
    <mergeCell ref="AK14:AO14"/>
    <mergeCell ref="AP14:AT14"/>
    <mergeCell ref="V13:Z13"/>
    <mergeCell ref="A13:B14"/>
    <mergeCell ref="C13:C15"/>
    <mergeCell ref="D13:P14"/>
    <mergeCell ref="Q13:T14"/>
    <mergeCell ref="U13:U15"/>
    <mergeCell ref="A1:K1"/>
    <mergeCell ref="A2:K2"/>
    <mergeCell ref="A3:K3"/>
    <mergeCell ref="F4:J4"/>
    <mergeCell ref="A5:B8"/>
    <mergeCell ref="C5:D8"/>
    <mergeCell ref="H5:J5"/>
    <mergeCell ref="H6:J6"/>
    <mergeCell ref="H7:J7"/>
    <mergeCell ref="H8:J8"/>
  </mergeCells>
  <dataValidations disablePrompts="1" count="3">
    <dataValidation type="list" allowBlank="1" showInputMessage="1" showErrorMessage="1" error="Escriba un texto " promptTitle="Cualquier contenido" sqref="F36:F39" xr:uid="{00000000-0002-0000-0000-000000000000}">
      <formula1>META2</formula1>
    </dataValidation>
    <dataValidation type="list" allowBlank="1" showInputMessage="1" showErrorMessage="1" sqref="J40:J41" xr:uid="{00000000-0002-0000-0000-000001000000}">
      <formula1>PROGRAMACION</formula1>
    </dataValidation>
    <dataValidation type="list" allowBlank="1" showInputMessage="1" showErrorMessage="1" sqref="Q36:Q41" xr:uid="{00000000-0002-0000-0000-000002000000}">
      <formula1>INDICADOR</formula1>
    </dataValidation>
  </dataValidation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Sofia Quiroga Ariza</dc:creator>
  <cp:keywords/>
  <dc:description/>
  <cp:lastModifiedBy/>
  <cp:revision/>
  <dcterms:created xsi:type="dcterms:W3CDTF">2020-04-16T16:02:46Z</dcterms:created>
  <dcterms:modified xsi:type="dcterms:W3CDTF">2021-05-25T19:19:27Z</dcterms:modified>
  <cp:category/>
  <cp:contentStatus/>
</cp:coreProperties>
</file>