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LT\Desktop\ARCHIVOS LADY CALIDAD\SOLICITUDES DE INFORMACIÓN VARIOS\LEY 1712 PUBLICACIÓN PRENSA\CATEGORIA 6. PLANEACIÓN\"/>
    </mc:Choice>
  </mc:AlternateContent>
  <bookViews>
    <workbookView xWindow="0" yWindow="0" windowWidth="24000" windowHeight="9735"/>
  </bookViews>
  <sheets>
    <sheet name="13 TEUSAQUILLO" sheetId="12"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3" i="12" l="1"/>
  <c r="P35" i="12" l="1"/>
  <c r="AC44" i="12" l="1"/>
  <c r="AC34" i="12"/>
  <c r="AC30" i="12"/>
  <c r="AB28" i="12"/>
  <c r="E45" i="12" l="1"/>
  <c r="E38" i="12"/>
  <c r="AR19" i="12"/>
  <c r="AR38" i="12" s="1"/>
  <c r="AR20" i="12"/>
  <c r="AR21" i="12"/>
  <c r="AR22" i="12"/>
  <c r="AR23" i="12"/>
  <c r="AR24" i="12"/>
  <c r="AR25" i="12"/>
  <c r="AR26" i="12"/>
  <c r="AR27" i="12"/>
  <c r="AR28" i="12"/>
  <c r="AR30" i="12"/>
  <c r="AR31" i="12"/>
  <c r="AR32" i="12"/>
  <c r="AR33" i="12"/>
  <c r="AR34" i="12"/>
  <c r="AR35" i="12"/>
  <c r="AR36" i="12"/>
  <c r="AR37" i="12"/>
  <c r="AR39" i="12"/>
  <c r="AR40" i="12"/>
  <c r="AR41" i="12"/>
  <c r="AR42" i="12"/>
  <c r="AR43" i="12"/>
  <c r="AR44" i="12"/>
  <c r="AR45" i="12"/>
  <c r="AQ45" i="12"/>
  <c r="AL45" i="12"/>
  <c r="AG45" i="12"/>
  <c r="AF44" i="12"/>
  <c r="AK44" i="12"/>
  <c r="AP44" i="12"/>
  <c r="V43" i="12"/>
  <c r="AF43" i="12"/>
  <c r="AK43" i="12"/>
  <c r="AP43" i="12"/>
  <c r="V42" i="12"/>
  <c r="AF42" i="12"/>
  <c r="AK42" i="12"/>
  <c r="AP42" i="12"/>
  <c r="V41" i="12"/>
  <c r="AF41" i="12"/>
  <c r="AK41" i="12"/>
  <c r="AP41" i="12"/>
  <c r="V40" i="12"/>
  <c r="AA40" i="12"/>
  <c r="AF40" i="12"/>
  <c r="AK40" i="12"/>
  <c r="AP40" i="12"/>
  <c r="V39" i="12"/>
  <c r="AA39" i="12"/>
  <c r="AF39" i="12"/>
  <c r="AK39" i="12"/>
  <c r="AP39" i="12"/>
  <c r="AF19" i="12"/>
  <c r="AK19" i="12"/>
  <c r="AF20" i="12"/>
  <c r="AK20" i="12"/>
  <c r="AF21" i="12"/>
  <c r="AK21" i="12"/>
  <c r="AF22" i="12"/>
  <c r="AK22" i="12"/>
  <c r="AA23" i="12"/>
  <c r="AC23" i="12" s="1"/>
  <c r="AF23" i="12"/>
  <c r="AK23" i="12"/>
  <c r="AF24" i="12"/>
  <c r="AK24" i="12"/>
  <c r="AF25" i="12"/>
  <c r="AK25" i="12"/>
  <c r="AA26" i="12"/>
  <c r="AF26" i="12"/>
  <c r="AK26" i="12"/>
  <c r="AF27" i="12"/>
  <c r="AK27" i="12"/>
  <c r="AA28" i="12"/>
  <c r="AF28" i="12"/>
  <c r="AK28" i="12"/>
  <c r="V30" i="12"/>
  <c r="X30" i="12" s="1"/>
  <c r="AF30" i="12"/>
  <c r="AK30" i="12"/>
  <c r="V31" i="12"/>
  <c r="AA31" i="12"/>
  <c r="AC31" i="12" s="1"/>
  <c r="AF31" i="12"/>
  <c r="AK31" i="12"/>
  <c r="V32" i="12"/>
  <c r="X32" i="12" s="1"/>
  <c r="AA32" i="12"/>
  <c r="AC32" i="12" s="1"/>
  <c r="AF32" i="12"/>
  <c r="AK32" i="12"/>
  <c r="V33" i="12"/>
  <c r="AA33" i="12"/>
  <c r="AC33" i="12" s="1"/>
  <c r="AF33" i="12"/>
  <c r="AK33" i="12"/>
  <c r="AF34" i="12"/>
  <c r="AK34" i="12"/>
  <c r="V35" i="12"/>
  <c r="AA35" i="12"/>
  <c r="AC35" i="12" s="1"/>
  <c r="AF35" i="12"/>
  <c r="AK35" i="12"/>
  <c r="V36" i="12"/>
  <c r="X36" i="12" s="1"/>
  <c r="AA36" i="12"/>
  <c r="AC36" i="12" s="1"/>
  <c r="AF36" i="12"/>
  <c r="AK36" i="12"/>
  <c r="V37" i="12"/>
  <c r="AA37" i="12"/>
  <c r="AF37" i="12"/>
  <c r="AK37" i="12"/>
  <c r="AP38" i="12"/>
  <c r="AK38" i="12"/>
  <c r="AF38" i="12"/>
  <c r="V38" i="12"/>
  <c r="AP37" i="12"/>
  <c r="U37" i="12"/>
  <c r="P37" i="12"/>
  <c r="AP36" i="12"/>
  <c r="U36" i="12"/>
  <c r="P36" i="12"/>
  <c r="AP35" i="12"/>
  <c r="U35" i="12"/>
  <c r="AP34" i="12"/>
  <c r="U34" i="12"/>
  <c r="AP33" i="12"/>
  <c r="U33" i="12"/>
  <c r="AP32" i="12"/>
  <c r="U32" i="12"/>
  <c r="P32" i="12"/>
  <c r="AP31" i="12"/>
  <c r="P31" i="12"/>
  <c r="AP30" i="12"/>
  <c r="U30" i="12"/>
  <c r="AP28" i="12"/>
  <c r="U28" i="12"/>
  <c r="AP27" i="12"/>
  <c r="U27" i="12"/>
  <c r="AP26" i="12"/>
  <c r="U26" i="12"/>
  <c r="AP25" i="12"/>
  <c r="U25" i="12"/>
  <c r="AP24" i="12"/>
  <c r="U24" i="12"/>
  <c r="AP23" i="12"/>
  <c r="U23" i="12"/>
  <c r="AP22" i="12"/>
  <c r="U22" i="12"/>
  <c r="AP21" i="12"/>
  <c r="U21" i="12"/>
  <c r="AP20" i="12"/>
  <c r="U20" i="12"/>
  <c r="AP19" i="12"/>
  <c r="U19" i="12"/>
  <c r="AC45" i="12" l="1"/>
  <c r="AQ24" i="12"/>
  <c r="AQ44" i="12"/>
  <c r="X45" i="12"/>
  <c r="AQ25" i="12"/>
  <c r="AQ21" i="12"/>
  <c r="AQ19" i="12"/>
  <c r="AQ38" i="12" s="1"/>
  <c r="AQ20" i="12"/>
  <c r="AQ26" i="12"/>
  <c r="AQ22" i="12"/>
  <c r="AQ35" i="12"/>
  <c r="AQ23" i="12"/>
  <c r="AQ42" i="12"/>
  <c r="AQ37" i="12"/>
  <c r="AQ36" i="12"/>
  <c r="AQ34" i="12"/>
  <c r="AQ33" i="12"/>
  <c r="AQ32" i="12"/>
  <c r="AQ30" i="12"/>
  <c r="AQ27" i="12"/>
  <c r="AQ39" i="12"/>
  <c r="AQ40" i="12"/>
  <c r="AQ41" i="12"/>
  <c r="AQ43" i="12"/>
  <c r="E46" i="12"/>
  <c r="AQ28" i="12"/>
  <c r="AQ31" i="12"/>
</calcChain>
</file>

<file path=xl/sharedStrings.xml><?xml version="1.0" encoding="utf-8"?>
<sst xmlns="http://schemas.openxmlformats.org/spreadsheetml/2006/main" count="578" uniqueCount="255">
  <si>
    <t>ALCALDÍA LOCAL DE TEUSAQUILLO</t>
  </si>
  <si>
    <t>SECRETARIA DISTRITAL DE GOBIERNO</t>
  </si>
  <si>
    <t>VIGENCIA DE LA PLANEACIÓN 2020</t>
  </si>
  <si>
    <t>CONTROL DE CAMBIOS</t>
  </si>
  <si>
    <t>PROCESOS ASOCIADOS</t>
  </si>
  <si>
    <t>Gestión Pública Territorial Local
Gestión Corporativa Institucional
Servicio de Atención a la Ciudadanía Alcaldías Locales
Inspección Vigilancia y Control</t>
  </si>
  <si>
    <t>VERSIÓN</t>
  </si>
  <si>
    <t>FECHA</t>
  </si>
  <si>
    <t>DESCRIPCIÓN DE LA MODIFICACIÓN</t>
  </si>
  <si>
    <t>31 de enero de 2020</t>
  </si>
  <si>
    <t>Primera versión del plan de gestión de la alcaldía local para la vigencia 2020</t>
  </si>
  <si>
    <t>12 de febrero de 2020</t>
  </si>
  <si>
    <t>Se separan las metas realcionadas con operativos del proceso de IVC y se realizan ajustes de redacción en los indicadores, se actualizan las metas transversales y se complementan las líneas base.</t>
  </si>
  <si>
    <t>23 de abril de 2020</t>
  </si>
  <si>
    <t>PLAN ESTRATEGICO INSTITUCIONAL</t>
  </si>
  <si>
    <t>PROCESO</t>
  </si>
  <si>
    <t>PROGRAMADO EN LA VIGENCIA</t>
  </si>
  <si>
    <t>INDICADOR</t>
  </si>
  <si>
    <t>REPORTA CB0404</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</si>
  <si>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</si>
  <si>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</si>
  <si>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</si>
  <si>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</si>
  <si>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</si>
  <si>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</si>
  <si>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N° OE</t>
  </si>
  <si>
    <t>OBJETIVO ESTRATÉGICO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</si>
  <si>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</si>
  <si>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</si>
  <si>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</si>
  <si>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</si>
  <si>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</si>
  <si>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</si>
  <si>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</si>
  <si>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</si>
  <si>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</si>
  <si>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</si>
  <si>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</si>
  <si>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</si>
  <si>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</si>
  <si>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</si>
  <si>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</si>
  <si>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</si>
  <si>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</si>
  <si>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PROGRAMADO</t>
  </si>
  <si>
    <t>EJECUTADO</t>
  </si>
  <si>
    <t>RESULTADO DE LA MEDICION</t>
  </si>
  <si>
    <t>ANÁLISIS DE AVANCE</t>
  </si>
  <si>
    <t>MEDIO DE VERIFICACIÓN</t>
  </si>
  <si>
    <t>ANÁLISIS DE RESULTADO</t>
  </si>
  <si>
    <t>Asegurar el acceso de la ciudadanía a la información y oferta institucional</t>
  </si>
  <si>
    <t>Gestión Pública Territorial Local</t>
  </si>
  <si>
    <t>SUMA</t>
  </si>
  <si>
    <t>Participantes en encuentros ciudadanos</t>
  </si>
  <si>
    <t>EFICACIA</t>
  </si>
  <si>
    <t>Reportes de participantes</t>
  </si>
  <si>
    <t>Grupo Planeación - Alcaldía Local</t>
  </si>
  <si>
    <t>Consulta en la carpeta de encuentros ciudadanos 2020 o entregables del contrato</t>
  </si>
  <si>
    <t>META NO  PROGRAMADA</t>
  </si>
  <si>
    <t>GESTIÓN</t>
  </si>
  <si>
    <t>Participantes en audiencia de rendición de cuentas</t>
  </si>
  <si>
    <t>Consulta en la carpeta de rendición de cuentas 2020 o entregables del contrato</t>
  </si>
  <si>
    <t>Integrar las herramientas de planeación, gestión y control, con enfoque de innovación, mejoramiento continuo, responsabilidad social, desarrollo integral del talento humano, articulación sectorial y transparencia.</t>
  </si>
  <si>
    <t>Ejecutar el 100% del plan de acción que se formule para la implementación de los presupuestos participativos.</t>
  </si>
  <si>
    <t>RETADORA (MEJORA)</t>
  </si>
  <si>
    <t xml:space="preserve">Porcentaje de cumplimiento del Plan de Acción para la implementación de los presupuestos participativos </t>
  </si>
  <si>
    <t>(número de actividades ejecutadas del plan de acción durante el periodo / número de acciones programadas)*100%</t>
  </si>
  <si>
    <t>N/D</t>
  </si>
  <si>
    <t>CONSTANTE</t>
  </si>
  <si>
    <t>Actividades ejecutadas</t>
  </si>
  <si>
    <t>Reporte enviado a la Subsecretaria de Gestión Local</t>
  </si>
  <si>
    <t xml:space="preserve">Porcentaje de cumplimiento físico acumulado del Plan de Desarrollo Local </t>
  </si>
  <si>
    <t>Porcentaje de avance acumulado en el cumplimiento físico del Plan de Desarrollo Local reportado en la MUSI.</t>
  </si>
  <si>
    <t>CRECIENTE</t>
  </si>
  <si>
    <t>Porcentaje</t>
  </si>
  <si>
    <t>Reporte MUSI</t>
  </si>
  <si>
    <t>Reporte MUSI, POR SDP</t>
  </si>
  <si>
    <t xml:space="preserve">Gestión Corporativa Institucional </t>
  </si>
  <si>
    <t>Comprometer mínimo el 20% a 30 de junio y el 92% a 31 de diciembre de 2020 del presupuesto de inversión directa disponible a la vigencia para el FDL</t>
  </si>
  <si>
    <t>Porcentaje de compromiso del presupuesto de inversión directa de la vigencia 2020</t>
  </si>
  <si>
    <t>(Valor de RP de inversión directa de la vigencia  / Valor total del presupuesto de inversión directa de la Vigencia)*100</t>
  </si>
  <si>
    <t>30 de junio: 18,68%
31 de diciembre: 91,94%</t>
  </si>
  <si>
    <t>compromisos 2020</t>
  </si>
  <si>
    <t>Reporte PREDIS</t>
  </si>
  <si>
    <t>FDL - Alcaldía Local</t>
  </si>
  <si>
    <t>Girar mínimo el 25% del presupuesto de inversión directa comprometido en la vigencia 2020</t>
  </si>
  <si>
    <t>Porcentaje de Giros de la Vigencia 2019</t>
  </si>
  <si>
    <t>(Valor de los giros de inversión directa de la vigencia  / Valor total del presupuesto de inversión directa de la vigencia)*100</t>
  </si>
  <si>
    <t>giros 2020</t>
  </si>
  <si>
    <t>Porcentaje de Giros de Obligaciones por Pagar 2019 y anteriores</t>
  </si>
  <si>
    <t>(Valor de los giros de obligaciones por pagar de la vigencia 2019  / Valor total de las obligaciones por pagar de la vigencia 2019)*100</t>
  </si>
  <si>
    <t>giros obligaciones por pagar 2019</t>
  </si>
  <si>
    <t>Girar mínimo el 70% del presupuesto comprometido constituido como obligaciones por pagar de la vigencia 2018 y anteriores (inversión).</t>
  </si>
  <si>
    <t xml:space="preserve">Porcentaje de Giros de Obligaciones por Pagar </t>
  </si>
  <si>
    <t>(Valor de los giros de obligaciones por pagar de la vigencia 2018 y anteriores  / Valor total de las obligaciones por pagar de la vigencia 2018 y anteriores)*100</t>
  </si>
  <si>
    <t>giros obligaciones por pagar 2018 y  anteriores</t>
  </si>
  <si>
    <t>Ejecutar el 100%  de las actividades establecidas para las alcaldías locales, en materia de SIPSE local.</t>
  </si>
  <si>
    <t>Porcentaje de ejecución del SIPSE local</t>
  </si>
  <si>
    <t>Reporte a la Dirección de Gestión para el desarrollo local</t>
  </si>
  <si>
    <t>Profesional 222-24 del área administrativa - Alcaldía Local</t>
  </si>
  <si>
    <t>META  REPROGRAMADA</t>
  </si>
  <si>
    <t>Ejecutar el 100% del plan de sostenibilidad contable, que se formule para la vigencia en concordancia con las condiciones contables de la alcaldía local.</t>
  </si>
  <si>
    <t>Porcentaje de avance acumulado en el cumplimiento del Plan de Sostenibilidad contable programado</t>
  </si>
  <si>
    <t>Reporte Contador Alcaldía Local</t>
  </si>
  <si>
    <t>Contador- Alcaldía Local</t>
  </si>
  <si>
    <t>REPORTE DEL PLAN DE SOSTENIBILIDAD CONTABLE 2020</t>
  </si>
  <si>
    <t>Servicio de Atención a la Ciudadanía Alcaldías Locales</t>
  </si>
  <si>
    <t>Dar respuesta al 100% de los requerimientos ciudadanos asignados a la alcaldía local con corte a 31 de diciembre de 2019, según la información de seguimiento presentada por el proceso de servicio a la ciudadanía</t>
  </si>
  <si>
    <t>Respuesta a los requerimiento de los ciudadanos</t>
  </si>
  <si>
    <t>(No de respuestas efectuadas / No requerimientos instaurados antes del 31 de diciembre 2019)*100</t>
  </si>
  <si>
    <t>requerimientos ciudadanos 2019 y anteriores</t>
  </si>
  <si>
    <t xml:space="preserve">Reporte Aplicativo CRONOS </t>
  </si>
  <si>
    <t>Todos los grupos de la Alcaldía Local
Reporte: Grupo de SAC</t>
  </si>
  <si>
    <t>INFORME PROMOTOR-REPORTE SAC</t>
  </si>
  <si>
    <t>Fortalecer la capacidad institucional y para el ejercicio de la función policiva por parte de las autoridades locales a cargo de la Secretaría Distrital de Gobierno</t>
  </si>
  <si>
    <t>Inspección Vigilancia y Control</t>
  </si>
  <si>
    <t>Realizar 50 acciones de control u operativos en materia de  actividad económica (en el mes de diciembre se deben realizar los operativos pólvora y artículos pirotécnicos)</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</si>
  <si>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</si>
  <si>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</si>
  <si>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 xml:space="preserve">acciones de control u operativos </t>
  </si>
  <si>
    <t>Reporte a la Dirección de Gestión Policiva</t>
  </si>
  <si>
    <t>Grupo de Gestión Policivo - Alcaldía local</t>
  </si>
  <si>
    <t xml:space="preserve">GET-IVC-F035 Acta de visita
GET-IVC-F032 Formato consolidación de la información de operativos
GDI-GPD-F029 Evidencia de reunión
</t>
  </si>
  <si>
    <t>SI</t>
  </si>
  <si>
    <t xml:space="preserve">Durante I trimestre se realizaron 10 acciones de control u operativos los cuales fueron: 
1. Acta de visita - col accedo sas  2. Acta visita outsorcing s.a. 
3. Acta visita - eurocol 4. Acta visita - suppla 5. Acta visita - cigarrería puerto 53. 
6. Acta visita – café parís vingt – six 
7. Acta visita – índigo arenas sas – amazona 
8. Acta visita – limonero 
9. Acta visita - restaurante rose 
10. Acta visita -spa 
</t>
  </si>
  <si>
    <t>Acciones de control a las actuaciones de IVC control en materia de  integridad del espacio publico.</t>
  </si>
  <si>
    <t>No acciones realizadas de control en materia de  integridad del espacio publico.</t>
  </si>
  <si>
    <t>GET-IVC-F037 Formato técnico de visita y/o verificación - espacio público.</t>
  </si>
  <si>
    <t xml:space="preserve">Durante I trimestre se realizaron 2 acciones de control u operativos los cuales fueron: 
1. acta de visita enero 14 de 2020 – iglesia de los milagros 
2. acta de visita febrero 14 de 2020 – iglesia de los milagros
</t>
  </si>
  <si>
    <t>Acciones de control  en materia de obras y urbanismo</t>
  </si>
  <si>
    <t>No acciones realizadas de control  en materia de obras y urbanismo</t>
  </si>
  <si>
    <t xml:space="preserve">GET-IVC-F032 Formato consolidación de la información de operativos
GET-IVC-F034 Formato técnico de visita y/o verificación- control urbanístico
GDI-GPD-F029 Evidencia de reunión
</t>
  </si>
  <si>
    <t xml:space="preserve">Durante I trimestre se realizaron 6 acciones de control u operativos los cuales fueron:
1. Acta de visita - 20 de enero de 2020 
2. Acta visita - 5 de febrero de 2020 
3. Acta visita - 12 de febrero de 2020 
4. Acta visita – 24 de febrero de 2020 
5. Acta visita - 4 de marzo de 2020 
6. Acta visita – 5 de febrero de 2020 
</t>
  </si>
  <si>
    <t xml:space="preserve">Porcentaje de expedientes de policía con impulso procesal </t>
  </si>
  <si>
    <t>(No de expedientes con impulso procesal durante el trimestre  / expedientes procesales allegados a 31 de diciembre de 2019)x 100</t>
  </si>
  <si>
    <t>impulsos procesales</t>
  </si>
  <si>
    <t>Aplicativo Relacionado</t>
  </si>
  <si>
    <t xml:space="preserve"> </t>
  </si>
  <si>
    <t>Porcentaje de expedientes de policía con fallo de fondo</t>
  </si>
  <si>
    <t>(No de fallos realizados  durante el trimestre/ expedientes procesales allegados a 31 de diciembre de 2019)*100</t>
  </si>
  <si>
    <t xml:space="preserve">Fallos de fondo </t>
  </si>
  <si>
    <t>INFORME DGP</t>
  </si>
  <si>
    <t>Actuaciones administrativas terminadas</t>
  </si>
  <si>
    <t>No actuaciones administrativas (archivadas) terminadas durante el trimestre</t>
  </si>
  <si>
    <t>La Alcaldía Local  termino en el trimestre una  actuaciones administrativas</t>
  </si>
  <si>
    <t>Reporte de la DGP</t>
  </si>
  <si>
    <t>Actuaciones administrativas terminadas por agotamiento de la via gubernativa</t>
  </si>
  <si>
    <t>No de actuaciones administrativas terminadas   en primera instancia</t>
  </si>
  <si>
    <t>Actuaciones administrativas terminadas en primera instancia</t>
  </si>
  <si>
    <t>Subtotal metas alcaldías locales</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</si>
  <si>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</si>
  <si>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</si>
  <si>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</si>
  <si>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</si>
  <si>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</si>
  <si>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</si>
  <si>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Porcentaje de buenas prácticas ambientales implementadas</t>
  </si>
  <si>
    <t>Herramienta Oficina Asesora de Planeación</t>
  </si>
  <si>
    <t>Planeación Institucional</t>
  </si>
  <si>
    <t>Listas de chequeo al cumplimiento de criterios ambientales remitidos por la OAP</t>
  </si>
  <si>
    <t xml:space="preserve">Participar en el 100% de las actividades que sean convocadas por la Dirección Administrativa - Grupo gestión documental con el fin de que se apliquen correctamente los lineamiento de gestión documental en el proceso  o alcaldía local </t>
  </si>
  <si>
    <t>Nivel de participación en actividades de gestión documental</t>
  </si>
  <si>
    <t>(# participaciones en actividades de gestión documental/ # de actividades de gestión documental programadas)*100</t>
  </si>
  <si>
    <t>Participación en actividades</t>
  </si>
  <si>
    <t>Archivo de gestión Dirección administrativa- Grupo gestión documental</t>
  </si>
  <si>
    <t>Dirección administrativa- Grupo gestión documental</t>
  </si>
  <si>
    <t>Evidencias de reunión por proceso o localidad</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</si>
  <si>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</si>
  <si>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Caracterización de levantada</t>
  </si>
  <si>
    <t>#de caracterizaciones levantada</t>
  </si>
  <si>
    <t>Caracterizaciones</t>
  </si>
  <si>
    <t>Publicación intranet institucional</t>
  </si>
  <si>
    <t>Revisión publicación intranet</t>
  </si>
  <si>
    <t>Registrar una (1) buena práctica/idea innovadora de acuerdo con la metodología dada por la OAP con  fin de validar su potencialidad de implementación en los demás procesos de la entidad</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</si>
  <si>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</si>
  <si>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</si>
  <si>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</si>
  <si>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</si>
  <si>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</si>
  <si>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</si>
  <si>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</si>
  <si>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t>Planes de mejora</t>
  </si>
  <si>
    <t>MIMEC - SIG</t>
  </si>
  <si>
    <t>Reportes MIMEC - SIG remitidos por la OAP</t>
  </si>
  <si>
    <t>La Alcaldía Local mantuvo al 0% las acciones correctivas documentadas y vigentes en el trimestre reportadas en el MIMEC</t>
  </si>
  <si>
    <t>Aplicativo MIMEC</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</si>
  <si>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</si>
  <si>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</si>
  <si>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</si>
  <si>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</si>
  <si>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</si>
  <si>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Revisión página Web de la alcaldía</t>
  </si>
  <si>
    <t>Subtotal metas transversales</t>
  </si>
  <si>
    <t>CUMPLIMIENTO  TRIMESTRE I</t>
  </si>
  <si>
    <t>III TRIMESTRE</t>
  </si>
  <si>
    <t>IV TRIMESTRE</t>
  </si>
  <si>
    <t>TOTAL PLAN DE GESTIÓN</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</si>
  <si>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</si>
  <si>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</si>
  <si>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</si>
  <si>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r>
      <rPr>
        <sz val="16"/>
        <rFont val="Garamond"/>
        <family val="1"/>
      </rPr>
      <t>JOSÉ RAFAEL VECINO OLIVEROS
Alcalde Local de Teusaquillo</t>
    </r>
    <r>
      <rPr>
        <sz val="16"/>
        <color theme="1"/>
        <rFont val="Garamond"/>
        <family val="1"/>
      </rPr>
      <t xml:space="preserve">
</t>
    </r>
    <r>
      <rPr>
        <b/>
        <sz val="16"/>
        <color theme="1"/>
        <rFont val="Garamond"/>
        <family val="1"/>
      </rPr>
      <t>Aprobado mediante caso HOLA N° 90773</t>
    </r>
  </si>
  <si>
    <t>Durante el primer trimestre de la vigencia 2020 la Alcaldía Local dio respuesta a 21 Requerimientos ciudadanos  del año 2019 los cuales representan un nivel de avance del 36%</t>
  </si>
  <si>
    <r>
      <t xml:space="preserve">Para el primer trimestre de la vigencia 2020, el plan de gestión de la alcaldía local alcanzó un nivel de desempeño del </t>
    </r>
    <r>
      <rPr>
        <b/>
        <sz val="11"/>
        <color theme="1"/>
        <rFont val="Garamond"/>
        <family val="1"/>
      </rPr>
      <t>45%</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</si>
  <si>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08 de junio de 2020</t>
  </si>
  <si>
    <t>De conformidad con la solicitud realizada por la Dirección para la Gestión Policiva y la Oficina Asesora  de planeación :
PROCESO  IVC - se modifican magnitudes y programaciones de las metas:
i) Impulsar procesalmente (avocar, rechazar, enviar al competente), el 40% de los expedientes de policía a cargo de las inspecciones de policía, con corte a 31 de diciembre de 2019 
ii) Terminar 157  actuaciones administrativas en primera instancia 
TRANSVERSAL  -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</si>
  <si>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25 de junio de 2020</t>
  </si>
  <si>
    <t>En atención a la solicitud remitida por la Subsecretaría de Gestión Local - SGL se modifican las dos metas de participación (Encuentros Ciudadanos y Audiencia Pública de Rendición de Cuentas) incorporadas en el plan de gestión.</t>
  </si>
  <si>
    <t>Establecer una (1) línea base de la participación (presencial y virtual) en los encuentros ciudadanos realizados durante el 2020 en la localidad</t>
  </si>
  <si>
    <t>Establecer una (1) línea base de la participación (presencial y virtual) en la rendicion de cuentas realizados durante el 2020 en la localidad</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</si>
  <si>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</si>
  <si>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</si>
  <si>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</si>
  <si>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Pico de asistencia: Las personas que ingresaron a la rendición de cuentas a través de Facebook Live o la plataforma establecida según la metodología del Consejo de Planeación Local</t>
  </si>
  <si>
    <t xml:space="preserve"> La apropiación disponible a junio 30 de 2020 es de $13.511.537.000 de lo cual se ha comprometido $1.900.679.705 correspondiente a un 14.07%, y se ha girado $1.117.038.917 correspondiente al 8.27% no se alcanzó la meta debido a que los procesos correspondientes a los proyectos de inversión se encuentran en la etapa de formulación</t>
  </si>
  <si>
    <t xml:space="preserve">Durante II trimestre se realizaron 15 acciones de control u operativos los cuales fueron: 
1. Acta de visita BUFALO CITY – 19/06/2020
2. Acta de visita CALABAZA – 19/06/2020
3. Acta de visita - LA CASA DE LAS MARGARITAS – 19/06/2020
4. Acta de visita MAC BROASTER – 19/06/2020
5. Acta de visita – BBI COLOMBIA SAS (TOSTAO) – 25/06/2020
6. Acta de visita – FAST MEAT DELIVERYCOMPANU SAS – 25/06/2020
7. Acta de visita – FRUVER 1 A SAS – 25/06/2020
8. Acta de visita – ESPECIALISTAS EN CARNES EL CORTE BOUTIQUE 2 – 25/06/2020
9. Acta de visita – TIENDA ARA GALERIAS – 25/06/2020
10. Acta de visita – LA VAQUERA DE LA 57 – 19/06/2020
11. Acta de visita – TIENDA D1 ACEVEDO TEJADA – 24/06/2020
12. Acta de visita – PANADERIA Y PASTELERIA LA TRIUNFADORA 25/06/2020
13. Acta de visita – OXXO PALMAS – 19/06/2020
14. Acta de visita – PANADERIA ESPECIAL – 17/06/2020
15. Acta de visita – DROGUERA CRUZ VERDE – 17/06/2020
</t>
  </si>
  <si>
    <t xml:space="preserve">Durante II trimestre se realizaron 8 acciones de control u operativos los cuales fueron: 
1. Acta de visita RAFAEL NUÑEZ – 19/06/2020
2. Acta de visita RIO ARZOBISPO – 09/06/2020.
3. Acta de visita UNIVERSIDAD NACIONAL – 24/04/2020
4. Acta de visita IGLESIA DE LOS MILAGROS – 14/04/2020
5. Acta de visita IGLESIA DE LOS MILAGROS – 14/05/2020
6. Acta de visita IGLESIA DE LOS MILAGROS – 14/06/2020
7. Acta de visita CALLE 53 GALERIAS – 21/05/2020
8. Acta de visita CALLE 53 CARULLA – 07/05/2020
</t>
  </si>
  <si>
    <t>NO SE REALIZARON ARCHIVOS DE ACTUACIONES ADMINISTRATIVAS Lo anterior debido a la suspensión de términos procesales durante este trimestre de las actuaciones administrativas conforme a las siguientes normas: Decreto Distrital No. 087 del 16 de marzo de 2020, Decreto Distrital No. 093 del 25 de marzo de 2020, Decreto Distrital No. 108 de 2020, Decreto Distrital 121 de 2020, Decreto Distrital No. 126 del 10 de mayo de 2020, Decreto Distrital 131 del 31 de mayo de 2020</t>
  </si>
  <si>
    <t>Diligenciar el 100% del formulario de indicadores sobre transparencia.</t>
  </si>
  <si>
    <t>Porcentaje de cumplimiento bateria de indicadores de transparencia</t>
  </si>
  <si>
    <t>( Cantidad de variables publicadas de la bateria de indicadores de transparencia de la vigencia/ Cantidad total de la batería de indicadores de transparencia en la vigencia) * 100</t>
  </si>
  <si>
    <t>Reporte Instrumento bateria de indicadores</t>
  </si>
  <si>
    <t>Fondo de Desarrollo Local</t>
  </si>
  <si>
    <t>Diligenciamiento del formulario de bateia de indicadores</t>
  </si>
  <si>
    <t xml:space="preserve">La Alcaldia Local ejecutó el 100% de las actividades establecidas para el trimestre en materia de SIPSE local, entre las cuales se encuentran:
-Reportar los requerimientos a los enlaces de la DGDL en relación al mejoramiento de la herramienta tecnológica.
-Normalización del cargue de información en el Módulo de Contratación y Módulo financiero de SIPSE local para la vigencia 2020. 
- Participar en los entrenamientos de la DGDL sobre las generalidades de SIPSE local
-Participar en los entrenamientos de la DGDL sobre el módulo de proyectos y banco de iniciativas ciudadanas de SIPSE local 
</t>
  </si>
  <si>
    <t xml:space="preserve">La Alcaldía Local reportó el plan de sostenibilidad contable a la Subsecretaría de Gestión Institucional.
Dentro del Plan de Sostenibilidad Contable 2020 y o Plan de Gestión realizado por el área contable, se presentaron y publicaron Estados Financieros hasta el mes de febrero del 2020 junto con la información de conciliaciones que fueron firmados y publicados en la página web de la localidad
. Se estableció dentro del plan como meta, la conciliación de la cartera, la cual es responsabilidad del área jurídica de la localidad, la entrega de toda la información tanto del cobro persuasivo como coactivo, de la que no se encuentra ningún avance hasta la fecha.
La demás información del plan de gestión contable para el segundo trimestre se encuentra en un 85%.
</t>
  </si>
  <si>
    <t>Reporte Subsecretaría de Gestión Institucional</t>
  </si>
  <si>
    <t>La Alcaldía Local de acuerdo con el reporte remitido ha dado respuesta a 67 requerimientos ciudadanos de los 114 programados para el trimestre, lo que representa un nivel de avance del 60% en el trimestre.</t>
  </si>
  <si>
    <t>Reporte SAC</t>
  </si>
  <si>
    <t>La Alcaldía Local no reaizó operativos de esta categoría en el trimestre.</t>
  </si>
  <si>
    <t>La Alcaldía Local impulso procesalmente a 2.046 expedientes allegados a 31 de diciembre de 2019.</t>
  </si>
  <si>
    <t>La Alcaldía Local no falló de fondo ninguno de los expedientes de policía a cargo de las inspecciones de policía con corte a 1-12-2019 programados para el trimestre.</t>
  </si>
  <si>
    <t>La Alcaldía Local falló de fondo en el trimestre 191 expedientes  de los 833 programados.</t>
  </si>
  <si>
    <r>
      <t xml:space="preserve">1- (No. De acciones vencidas del plan de mejoramiento responsabilidad del proceso  </t>
    </r>
    <r>
      <rPr>
        <b/>
        <sz val="12"/>
        <color rgb="FF0070C0"/>
        <rFont val="Garamond"/>
        <family val="1"/>
      </rPr>
      <t>/</t>
    </r>
    <r>
      <rPr>
        <sz val="12"/>
        <color rgb="FF0070C0"/>
        <rFont val="Garamond"/>
        <family val="1"/>
      </rPr>
      <t xml:space="preserve"> N°  de acciones a gestionar bajo responsabilidad del proceso)*100</t>
    </r>
  </si>
  <si>
    <t xml:space="preserve">La Alcaldía Local cumplió con el 100% de los criterios ambientales evaluados durante el trimestre: Rally Digital, Reporte consumo de papel, Participación eventos ambientales y huella ecológica de conformidad con el reporte remitido por la Oficina Asesora de Planeación.
</t>
  </si>
  <si>
    <t xml:space="preserve">
La Alcaldía Local participó de las siguientes actividades convocadas por la Dirección Administrativa: Capacitación FUID Fecha: 20/05/2020,  Capacitación Hoja de Control Fecha: 24/06/2020, mesas de trabajo Fecha: 1 y 8/06/2020 y Asistencias Técnicas para la implementación y ajustes de las TRD.</t>
  </si>
  <si>
    <t>Reporte Dirección Administrativa</t>
  </si>
  <si>
    <t>Reporte MIMEC</t>
  </si>
  <si>
    <t>La Alcaldía Local de los dos(2) planes abiertos tiene seis (6) acciones documentadas y sin vencer en el aplicativo  a 30 de junio de 2020.</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</si>
  <si>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110 lo que representa un nivel de cumplimiento trimestral del 96%</t>
  </si>
  <si>
    <t>CUMPLIMIENTO SEGUNDO TRIMESTRE</t>
  </si>
  <si>
    <t>Reporte Oficina Asesora de Comunicaconess</t>
  </si>
  <si>
    <t>28 de Julio de 2020</t>
  </si>
  <si>
    <t xml:space="preserve">
La Alcaldía Local cumplió con el 100% de las actividades de presupuestos participativos:  1.Contratación de la Plataforma de votación para priorización de conceptos de líneas de gasto. 2.  Capacitación y divulgación sobre acceso y reglas de la plataforma, y la utilización del instrumento de votación.
</t>
  </si>
  <si>
    <t>Reporte Subssecretaría de Gestión Local</t>
  </si>
  <si>
    <t xml:space="preserve">Para segundo trimestre de la vigencia 2020, el plan de gestión de la alcaldía local alcanzó un nivel de desempeño del 75%.
Ahora bien, de acuerdo con las solicitudes realizadas por el Director para la Gestión Policiva y el Subsecretario de Gestión Institucional se realizaron las siguientes modificaciones al plan de gestión:
• Modificación del avance de la meta “Fallar de fondo el 20 % de los expedientes de policía a cargo de las inspecciones de policía con corte a 31-12-2019" para primer trimestre. (Correo electrónico del 10/07/2020)
• Adicionar la meta “Diligenciar el 100% del formulario de indicadores sobre transparencia” (Radicado No. 20204000166683)
</t>
  </si>
  <si>
    <t>30 de septiembre de 2020</t>
  </si>
  <si>
    <r>
      <t>Lograr el</t>
    </r>
    <r>
      <rPr>
        <sz val="12"/>
        <rFont val="Garamond"/>
        <family val="1"/>
      </rPr>
      <t> 70</t>
    </r>
    <r>
      <rPr>
        <sz val="12"/>
        <color rgb="FF000000"/>
        <rFont val="Garamond"/>
        <family val="1"/>
      </rPr>
      <t>% de cumplimiento físico acumulado del plan de desarrollo local.</t>
    </r>
  </si>
  <si>
    <t>Girar mínimo el 45% del presupuesto comprometido constituido como obligaciones por pagar de la vigencia 2019 (inversión).</t>
  </si>
  <si>
    <t>Impulsar procesalmente (avocar, rechazar, enviar al competente), el 22% de los expedientes de policía a cargo de las inspecciones de policía, con corte a 31 de diciembre de 2019</t>
  </si>
  <si>
    <t>Fallar de fondo el 17 %  de los expedientes de policía a cargo de las inspecciones de policía con corte a 31-12-2019</t>
  </si>
  <si>
    <t>Terminar (archivar), 216 actuaciones administrativas activas</t>
  </si>
  <si>
    <t>Terminar 143  actuaciones administrativas  en primera instancia</t>
  </si>
  <si>
    <t>Realizar 38 acciones de control u operativos en materia de obras y urbanismo</t>
  </si>
  <si>
    <t>Realizar 34 acciones de control u operativos en materia de  integridad del espacio publico.</t>
  </si>
  <si>
    <t xml:space="preserve">En atención al desarrollo de las mesas técnicas de revisión de avances y desempeños de metas realizadas entre: alcaldías locales - Subsecretaría de Gestión Local, alcaldías locales – Dirección para la Gestión Policiva y, en el marco de las solicitudes remitidas por la Subsecretaría de Gestión Institucional y el líder del equipo Políticas Públicas y Gestión del Conocimiento se realizan por solicitud y aprobación de los líderes de proceso se modifican las metas:
• Lograr el 70% de cumplimiento físico acumulado del plan de desarrollo local.
• Girar mínimo el 45% del presupuesto comprometido constituido como obligaciones por pagar de la vigencia 2019 (inversión).
* Realizar 34 acciones de control u operativos en materia de  integridad del espacio publico.
*Realizar 38 acciones de control u operativos en materia de obras y urbanismo.
• Impulsar procesalmente (avocar, rechazar, enviar al competente), el 22% de los expedientes de policía a cargo de las inspecciones de policía, con corte a 31 de diciembre de 2019
• Fallar de fondo el 17 %  de los expedientes de policía a cargo de las inspecciones de policía con corte a 31-12-2019.
• Terminar (archivar), 216 actuaciones administrativas activas
• Terminar 143  actuaciones administrativas  en primera instancia
• Diligenciar el 100% del formulario de indicadores sobre transparencia. Dejando la programación total a cuarto trimestre
• 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 Dejando la programación total a iv trimestre.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</si>
</sst>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_-;\-* #,##0_-;_-* &quot;-&quot;_-;_-@_-"/>
    <numFmt numFmtId="165" formatCode="_-* #,##0.00\ _€_-;\-* #,##0.00\ _€_-;_-* &quot;-&quot;??\ _€_-;_-@_-"/>
    <numFmt numFmtId="166" formatCode="* #,##0.00&quot;    &quot;;\-* #,##0.00&quot;    &quot;;* \-#&quot;    &quot;;@\ "/>
    <numFmt numFmtId="167" formatCode="_-* #,##0.0_-;\-* #,##0.0_-;_-* &quot;-&quot;_-;_-@_-"/>
    <numFmt numFmtId="168" formatCode="_-* #,##0_-;\-* #,##0_-;_-* \-_-;_-@_-"/>
    <numFmt numFmtId="169" formatCode="0.0"/>
  </numFmts>
  <fonts count="25" x14ac:knownFonts="1">
    <font>
      <sz val="11"/>
      <color theme="1"/>
      <name val="Calibri"/>
      <family val="2"/>
      <scheme val="minor"/>
    </font>
    <font>
      <sz val="11"/>
      <color theme="1"/>
      <name val="Calibri"/>
      <family val="2"/>
      <scheme val="minor"/>
    </font>
    <font>
      <sz val="11"/>
      <color theme="1"/>
      <name val="Garamond"/>
      <family val="1"/>
    </font>
    <font>
      <sz val="10"/>
      <name val="Arial"/>
      <family val="2"/>
    </font>
    <font>
      <sz val="12"/>
      <color theme="1"/>
      <name val="Garamond"/>
      <family val="1"/>
    </font>
    <font>
      <sz val="12"/>
      <color rgb="FF000000"/>
      <name val="Garamond"/>
      <family val="1"/>
    </font>
    <font>
      <sz val="12"/>
      <color rgb="FF0070C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sz val="11"/>
      <name val="Garamond"/>
      <family val="1"/>
    </font>
    <font>
      <b/>
      <sz val="20"/>
      <color theme="1"/>
      <name val="Garamond"/>
      <family val="1"/>
    </font>
    <font>
      <sz val="16"/>
      <color theme="1"/>
      <name val="Garamond"/>
      <family val="1"/>
    </font>
    <font>
      <b/>
      <sz val="16"/>
      <color theme="1"/>
      <name val="Garamond"/>
      <family val="1"/>
    </font>
    <font>
      <b/>
      <sz val="14"/>
      <color theme="1"/>
      <name val="Garamond"/>
      <family val="1"/>
    </font>
    <font>
      <sz val="11"/>
      <color rgb="FF000000"/>
      <name val="Calibri"/>
      <family val="2"/>
      <charset val="1"/>
    </font>
    <font>
      <sz val="16"/>
      <name val="Garamond"/>
      <family val="1"/>
    </font>
    <font>
      <sz val="11"/>
      <color rgb="FF0070C0"/>
      <name val="Garamond"/>
      <family val="1"/>
    </font>
    <font>
      <sz val="10"/>
      <color rgb="FF0070C0"/>
      <name val="Garamond"/>
      <family val="1"/>
    </font>
    <font>
      <sz val="9"/>
      <color theme="1"/>
      <name val="Garamond"/>
      <family val="1"/>
    </font>
    <font>
      <b/>
      <sz val="11"/>
      <color rgb="FF0070C0"/>
      <name val="Garamond"/>
      <family val="1"/>
    </font>
    <font>
      <b/>
      <sz val="18"/>
      <color theme="1"/>
      <name val="Garamond"/>
      <family val="1"/>
    </font>
  </fonts>
  <fills count="15">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s>
  <cellStyleXfs count="13">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2" borderId="0" applyNumberFormat="0" applyBorder="0" applyAlignment="0" applyProtection="0"/>
    <xf numFmtId="165" fontId="1" fillId="0" borderId="0" applyFont="0" applyFill="0" applyBorder="0" applyAlignment="0" applyProtection="0"/>
    <xf numFmtId="166" fontId="3" fillId="0" borderId="0" applyFill="0" applyBorder="0" applyAlignment="0" applyProtection="0"/>
    <xf numFmtId="0" fontId="3" fillId="0" borderId="0"/>
    <xf numFmtId="9" fontId="3" fillId="0" borderId="0" applyFill="0" applyBorder="0" applyAlignment="0" applyProtection="0"/>
    <xf numFmtId="9" fontId="3" fillId="0" borderId="0" applyFill="0" applyBorder="0" applyAlignment="0" applyProtection="0"/>
    <xf numFmtId="0" fontId="3" fillId="3" borderId="0" applyNumberFormat="0" applyBorder="0" applyAlignment="0" applyProtection="0"/>
    <xf numFmtId="0" fontId="3" fillId="4" borderId="0" applyNumberFormat="0" applyFill="0" applyBorder="0" applyAlignment="0" applyProtection="0"/>
    <xf numFmtId="164" fontId="1" fillId="0" borderId="0" applyFont="0" applyFill="0" applyBorder="0" applyAlignment="0" applyProtection="0"/>
    <xf numFmtId="168" fontId="18" fillId="0" borderId="0" applyBorder="0" applyProtection="0"/>
  </cellStyleXfs>
  <cellXfs count="292">
    <xf numFmtId="0" fontId="0" fillId="0" borderId="0" xfId="0"/>
    <xf numFmtId="0" fontId="4" fillId="0" borderId="1" xfId="0" applyFont="1" applyBorder="1" applyAlignment="1">
      <alignment vertical="center" wrapText="1"/>
    </xf>
    <xf numFmtId="0" fontId="6" fillId="0" borderId="13"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15" xfId="0" applyFont="1" applyBorder="1" applyAlignment="1" applyProtection="1">
      <alignment horizontal="justify" vertical="center" wrapText="1"/>
      <protection locked="0"/>
    </xf>
    <xf numFmtId="0" fontId="6" fillId="0" borderId="16" xfId="0" applyFont="1" applyBorder="1" applyAlignment="1" applyProtection="1">
      <alignment horizontal="justify" vertical="center" wrapText="1"/>
      <protection locked="0"/>
    </xf>
    <xf numFmtId="0" fontId="6" fillId="0" borderId="16" xfId="0" applyFont="1" applyBorder="1" applyAlignment="1">
      <alignment horizontal="justify" vertical="center" wrapText="1"/>
    </xf>
    <xf numFmtId="9" fontId="6"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xf>
    <xf numFmtId="9" fontId="10" fillId="8" borderId="1" xfId="0" applyNumberFormat="1" applyFont="1" applyFill="1" applyBorder="1" applyAlignment="1">
      <alignment vertical="center"/>
    </xf>
    <xf numFmtId="0" fontId="10" fillId="8" borderId="1" xfId="0" applyFont="1" applyFill="1" applyBorder="1" applyAlignment="1">
      <alignment vertical="center"/>
    </xf>
    <xf numFmtId="0" fontId="2" fillId="5" borderId="1" xfId="0" applyFont="1" applyFill="1" applyBorder="1" applyAlignment="1">
      <alignment vertical="center"/>
    </xf>
    <xf numFmtId="0" fontId="4" fillId="0" borderId="23" xfId="0" applyFont="1" applyBorder="1" applyAlignment="1">
      <alignment horizontal="center" vertical="center"/>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2" fillId="5" borderId="20" xfId="0" applyFont="1" applyFill="1" applyBorder="1" applyAlignment="1">
      <alignment vertical="center"/>
    </xf>
    <xf numFmtId="0" fontId="2" fillId="5" borderId="20" xfId="0" applyFont="1" applyFill="1" applyBorder="1" applyAlignment="1">
      <alignment vertical="center" wrapText="1"/>
    </xf>
    <xf numFmtId="0" fontId="2" fillId="5" borderId="23" xfId="0" applyFont="1" applyFill="1" applyBorder="1" applyAlignment="1">
      <alignment vertical="center"/>
    </xf>
    <xf numFmtId="0" fontId="2" fillId="0" borderId="20" xfId="0" applyFont="1" applyBorder="1" applyAlignment="1">
      <alignment vertical="center" wrapText="1"/>
    </xf>
    <xf numFmtId="0" fontId="2" fillId="7" borderId="1" xfId="0" applyFont="1" applyFill="1" applyBorder="1" applyAlignment="1">
      <alignment vertical="center" wrapText="1"/>
    </xf>
    <xf numFmtId="0" fontId="2" fillId="0" borderId="13" xfId="0" applyFont="1" applyBorder="1" applyAlignment="1">
      <alignment vertical="center" wrapText="1"/>
    </xf>
    <xf numFmtId="0" fontId="2" fillId="0" borderId="18" xfId="0" applyFont="1" applyBorder="1" applyAlignment="1">
      <alignment vertical="center" wrapText="1"/>
    </xf>
    <xf numFmtId="0" fontId="2" fillId="9" borderId="13" xfId="0" applyFont="1" applyFill="1" applyBorder="1" applyAlignment="1">
      <alignment vertical="center" wrapText="1"/>
    </xf>
    <xf numFmtId="0" fontId="2" fillId="10" borderId="13" xfId="0" applyFont="1" applyFill="1" applyBorder="1" applyAlignment="1">
      <alignment vertical="center" wrapText="1"/>
    </xf>
    <xf numFmtId="0" fontId="9" fillId="8" borderId="20" xfId="0" applyFont="1" applyFill="1" applyBorder="1" applyAlignment="1" applyProtection="1">
      <alignment horizontal="justify" vertical="center" wrapText="1"/>
      <protection locked="0"/>
    </xf>
    <xf numFmtId="9" fontId="10" fillId="8" borderId="20" xfId="0" applyNumberFormat="1" applyFont="1" applyFill="1" applyBorder="1" applyAlignment="1">
      <alignment vertical="center"/>
    </xf>
    <xf numFmtId="0" fontId="5" fillId="12" borderId="13" xfId="0" applyFont="1" applyFill="1" applyBorder="1" applyAlignment="1">
      <alignment horizontal="justify" vertical="center" wrapText="1"/>
    </xf>
    <xf numFmtId="0" fontId="4" fillId="0" borderId="13" xfId="0" applyFont="1" applyBorder="1" applyAlignment="1">
      <alignment vertical="center" wrapText="1"/>
    </xf>
    <xf numFmtId="0" fontId="7" fillId="0" borderId="13" xfId="0" applyFont="1" applyBorder="1" applyAlignment="1">
      <alignment vertical="center" wrapText="1"/>
    </xf>
    <xf numFmtId="0" fontId="4" fillId="0" borderId="22" xfId="0" applyFont="1" applyBorder="1" applyAlignment="1">
      <alignment vertical="center" wrapText="1"/>
    </xf>
    <xf numFmtId="0" fontId="6" fillId="0" borderId="13" xfId="0" applyFont="1" applyBorder="1" applyAlignment="1">
      <alignment horizontal="justify" vertical="center" wrapText="1"/>
    </xf>
    <xf numFmtId="0" fontId="6" fillId="0" borderId="15" xfId="0" applyFont="1" applyBorder="1" applyAlignment="1">
      <alignment horizontal="justify" vertical="center" wrapText="1"/>
    </xf>
    <xf numFmtId="9" fontId="6" fillId="0" borderId="16" xfId="1" applyFont="1" applyBorder="1" applyAlignment="1">
      <alignment horizontal="center" vertical="center" wrapText="1"/>
    </xf>
    <xf numFmtId="0" fontId="2" fillId="0" borderId="13" xfId="0" applyFont="1" applyBorder="1" applyAlignment="1">
      <alignment vertical="center"/>
    </xf>
    <xf numFmtId="0" fontId="4" fillId="0" borderId="18" xfId="0" applyFont="1" applyBorder="1" applyAlignment="1">
      <alignment vertical="center" wrapText="1"/>
    </xf>
    <xf numFmtId="0" fontId="6" fillId="0" borderId="18" xfId="0" applyFont="1" applyBorder="1" applyAlignment="1" applyProtection="1">
      <alignment horizontal="justify" vertical="center" wrapText="1"/>
      <protection locked="0"/>
    </xf>
    <xf numFmtId="0" fontId="6" fillId="0" borderId="17" xfId="0" applyFont="1" applyBorder="1" applyAlignment="1" applyProtection="1">
      <alignment horizontal="justify" vertical="center" wrapText="1"/>
      <protection locked="0"/>
    </xf>
    <xf numFmtId="0" fontId="6" fillId="0" borderId="18" xfId="0" applyFont="1" applyBorder="1" applyAlignment="1" applyProtection="1">
      <alignment horizontal="center" vertical="center" wrapText="1"/>
      <protection locked="0"/>
    </xf>
    <xf numFmtId="0" fontId="2" fillId="0" borderId="19" xfId="0" applyFont="1" applyBorder="1" applyAlignment="1">
      <alignment vertical="center"/>
    </xf>
    <xf numFmtId="0" fontId="4" fillId="0" borderId="10" xfId="0" applyFont="1" applyBorder="1" applyAlignment="1">
      <alignment vertical="center" wrapText="1"/>
    </xf>
    <xf numFmtId="0" fontId="4" fillId="12" borderId="19" xfId="0" applyFont="1" applyFill="1" applyBorder="1" applyAlignment="1">
      <alignment horizontal="justify" vertical="center" wrapText="1"/>
    </xf>
    <xf numFmtId="0" fontId="8" fillId="11" borderId="15"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2" fillId="0" borderId="13" xfId="0" applyFont="1" applyFill="1" applyBorder="1" applyAlignment="1">
      <alignment vertical="center"/>
    </xf>
    <xf numFmtId="0" fontId="12" fillId="6" borderId="1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7" fillId="0" borderId="20"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2" fillId="0" borderId="0" xfId="0" applyFont="1" applyAlignment="1">
      <alignment horizontal="center" vertical="center"/>
    </xf>
    <xf numFmtId="0" fontId="2" fillId="11" borderId="1"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1" xfId="0" applyFont="1" applyFill="1" applyBorder="1" applyAlignment="1">
      <alignment horizontal="center" vertical="center" wrapText="1"/>
    </xf>
    <xf numFmtId="10" fontId="2" fillId="11" borderId="1" xfId="0" applyNumberFormat="1" applyFont="1" applyFill="1" applyBorder="1" applyAlignment="1">
      <alignment horizontal="center" vertical="center"/>
    </xf>
    <xf numFmtId="0" fontId="2" fillId="11" borderId="23" xfId="0" applyFont="1" applyFill="1" applyBorder="1" applyAlignment="1">
      <alignment horizontal="center" vertical="center"/>
    </xf>
    <xf numFmtId="9" fontId="6"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2" fillId="0" borderId="18" xfId="0" applyFont="1" applyFill="1" applyBorder="1" applyAlignment="1">
      <alignment vertical="center" wrapText="1"/>
    </xf>
    <xf numFmtId="0" fontId="2" fillId="0" borderId="0" xfId="0" applyFont="1" applyAlignment="1">
      <alignment vertical="center"/>
    </xf>
    <xf numFmtId="0" fontId="7" fillId="0" borderId="13" xfId="0" applyFont="1" applyFill="1" applyBorder="1" applyAlignment="1">
      <alignment vertical="center" wrapText="1"/>
    </xf>
    <xf numFmtId="0" fontId="5" fillId="12" borderId="23" xfId="0" applyFont="1" applyFill="1" applyBorder="1" applyAlignment="1">
      <alignment horizontal="justify" vertical="center" wrapText="1"/>
    </xf>
    <xf numFmtId="0" fontId="5" fillId="12" borderId="1" xfId="0" applyFont="1" applyFill="1" applyBorder="1" applyAlignment="1">
      <alignment horizontal="justify"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9" fontId="2" fillId="0" borderId="18" xfId="0" applyNumberFormat="1" applyFont="1" applyFill="1" applyBorder="1" applyAlignment="1">
      <alignment horizontal="center" vertical="center"/>
    </xf>
    <xf numFmtId="9" fontId="13" fillId="0" borderId="1"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169" fontId="2" fillId="11" borderId="1" xfId="0" applyNumberFormat="1" applyFont="1" applyFill="1" applyBorder="1" applyAlignment="1">
      <alignment horizontal="center" vertical="center"/>
    </xf>
    <xf numFmtId="9" fontId="6" fillId="0" borderId="1" xfId="0" applyNumberFormat="1" applyFont="1" applyBorder="1" applyAlignment="1" applyProtection="1">
      <alignment horizontal="center" vertical="center" wrapText="1"/>
      <protection locked="0"/>
    </xf>
    <xf numFmtId="9" fontId="6" fillId="0" borderId="18" xfId="0" applyNumberFormat="1" applyFont="1" applyBorder="1" applyAlignment="1" applyProtection="1">
      <alignment horizontal="center" vertical="center" wrapText="1"/>
      <protection locked="0"/>
    </xf>
    <xf numFmtId="9" fontId="6" fillId="0" borderId="18" xfId="1" applyFont="1" applyBorder="1" applyAlignment="1">
      <alignment horizontal="center" vertical="center" wrapText="1"/>
    </xf>
    <xf numFmtId="9" fontId="6" fillId="0" borderId="17" xfId="1" applyFont="1" applyBorder="1" applyAlignment="1">
      <alignment horizontal="center" vertical="center" wrapText="1"/>
    </xf>
    <xf numFmtId="0" fontId="2" fillId="0" borderId="14" xfId="0" applyFont="1" applyBorder="1" applyAlignment="1">
      <alignment horizontal="center" vertical="center"/>
    </xf>
    <xf numFmtId="9" fontId="2" fillId="0" borderId="1" xfId="1" applyFont="1" applyFill="1" applyBorder="1" applyAlignment="1">
      <alignment horizontal="center" vertical="center" wrapText="1"/>
    </xf>
    <xf numFmtId="0" fontId="2" fillId="0" borderId="19" xfId="0" applyFont="1" applyBorder="1" applyAlignment="1">
      <alignment horizontal="center" vertical="center" wrapText="1"/>
    </xf>
    <xf numFmtId="0" fontId="10" fillId="11" borderId="1" xfId="0" applyFont="1" applyFill="1" applyBorder="1" applyAlignment="1">
      <alignment horizontal="center" vertical="center"/>
    </xf>
    <xf numFmtId="0" fontId="2" fillId="0" borderId="1" xfId="0" applyFont="1" applyBorder="1" applyAlignment="1">
      <alignment horizontal="center" vertical="center"/>
    </xf>
    <xf numFmtId="0" fontId="2" fillId="11" borderId="18" xfId="0" applyFont="1" applyFill="1" applyBorder="1" applyAlignment="1">
      <alignment horizontal="center" vertical="center"/>
    </xf>
    <xf numFmtId="0" fontId="2" fillId="11" borderId="5" xfId="0" applyFont="1" applyFill="1" applyBorder="1" applyAlignment="1">
      <alignment vertical="center"/>
    </xf>
    <xf numFmtId="0" fontId="2" fillId="11" borderId="0" xfId="0" applyFont="1" applyFill="1" applyBorder="1" applyAlignment="1">
      <alignment vertical="center"/>
    </xf>
    <xf numFmtId="0" fontId="2" fillId="11" borderId="25" xfId="0" applyFont="1" applyFill="1" applyBorder="1" applyAlignment="1">
      <alignment vertical="center"/>
    </xf>
    <xf numFmtId="0" fontId="11" fillId="11" borderId="13" xfId="0" applyFont="1" applyFill="1" applyBorder="1" applyAlignment="1">
      <alignment vertical="center" wrapText="1"/>
    </xf>
    <xf numFmtId="9" fontId="10" fillId="11" borderId="1" xfId="1" applyFont="1" applyFill="1" applyBorder="1" applyAlignment="1">
      <alignment horizontal="center" vertical="center"/>
    </xf>
    <xf numFmtId="0" fontId="2" fillId="11" borderId="1" xfId="0" applyFont="1" applyFill="1" applyBorder="1" applyAlignment="1">
      <alignment vertical="center"/>
    </xf>
    <xf numFmtId="0" fontId="2" fillId="11" borderId="1" xfId="0" applyFont="1" applyFill="1" applyBorder="1" applyAlignment="1">
      <alignment vertical="center" wrapText="1"/>
    </xf>
    <xf numFmtId="0" fontId="2" fillId="11" borderId="13" xfId="0" applyFont="1" applyFill="1" applyBorder="1" applyAlignment="1">
      <alignment vertical="center"/>
    </xf>
    <xf numFmtId="0" fontId="2" fillId="11" borderId="18" xfId="0" applyFont="1" applyFill="1" applyBorder="1" applyAlignment="1">
      <alignment vertical="center" wrapText="1"/>
    </xf>
    <xf numFmtId="0" fontId="2" fillId="11" borderId="13" xfId="0" applyFont="1" applyFill="1" applyBorder="1" applyAlignment="1">
      <alignment horizontal="center" vertical="center" wrapText="1"/>
    </xf>
    <xf numFmtId="0" fontId="2" fillId="11" borderId="13" xfId="0" applyFont="1" applyFill="1" applyBorder="1" applyAlignment="1">
      <alignment vertical="center" wrapText="1"/>
    </xf>
    <xf numFmtId="0" fontId="2" fillId="11" borderId="0" xfId="0" applyFont="1" applyFill="1" applyAlignment="1">
      <alignment vertical="center" wrapText="1"/>
    </xf>
    <xf numFmtId="0" fontId="2" fillId="11" borderId="0" xfId="0" applyFont="1" applyFill="1" applyAlignment="1">
      <alignment vertical="center"/>
    </xf>
    <xf numFmtId="9" fontId="10" fillId="0" borderId="1" xfId="0" applyNumberFormat="1" applyFont="1" applyBorder="1" applyAlignment="1">
      <alignment horizontal="center" vertical="center" wrapText="1"/>
    </xf>
    <xf numFmtId="9" fontId="10" fillId="0" borderId="1" xfId="1" applyFont="1" applyBorder="1" applyAlignment="1">
      <alignment horizontal="center" vertical="center" wrapText="1"/>
    </xf>
    <xf numFmtId="9" fontId="10" fillId="0" borderId="1" xfId="1" applyFont="1" applyFill="1" applyBorder="1" applyAlignment="1">
      <alignment horizontal="center" vertical="center" wrapText="1"/>
    </xf>
    <xf numFmtId="9" fontId="10" fillId="0" borderId="20" xfId="1"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9" fontId="2" fillId="0" borderId="1" xfId="1" applyNumberFormat="1"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2" fillId="0" borderId="18" xfId="0" applyFont="1" applyBorder="1" applyAlignment="1" applyProtection="1">
      <alignment horizontal="justify" vertical="center" wrapText="1"/>
      <protection locked="0"/>
    </xf>
    <xf numFmtId="0" fontId="2" fillId="11" borderId="1" xfId="0" applyFont="1" applyFill="1" applyBorder="1" applyAlignment="1" applyProtection="1">
      <alignment horizontal="justify" vertical="center" wrapText="1"/>
      <protection locked="0"/>
    </xf>
    <xf numFmtId="0" fontId="2" fillId="11" borderId="18" xfId="0" applyFont="1" applyFill="1" applyBorder="1" applyAlignment="1" applyProtection="1">
      <alignment horizontal="justify" vertical="center" wrapText="1"/>
      <protection locked="0"/>
    </xf>
    <xf numFmtId="9" fontId="7" fillId="0" borderId="21" xfId="0" applyNumberFormat="1" applyFont="1" applyBorder="1" applyAlignment="1">
      <alignment horizontal="center" vertical="center" wrapText="1"/>
    </xf>
    <xf numFmtId="0" fontId="20" fillId="0" borderId="1" xfId="1" applyNumberFormat="1" applyFont="1" applyBorder="1" applyAlignment="1">
      <alignment horizontal="center" vertical="center" wrapText="1"/>
    </xf>
    <xf numFmtId="9" fontId="20" fillId="0" borderId="1" xfId="1" applyFont="1" applyBorder="1" applyAlignment="1">
      <alignment horizontal="center" vertical="center" wrapText="1"/>
    </xf>
    <xf numFmtId="9" fontId="21" fillId="0" borderId="18" xfId="0" applyNumberFormat="1" applyFont="1" applyBorder="1" applyAlignment="1" applyProtection="1">
      <alignment horizontal="center" vertical="center" wrapText="1"/>
      <protection locked="0"/>
    </xf>
    <xf numFmtId="0" fontId="20" fillId="0" borderId="0" xfId="0" applyFont="1" applyAlignment="1">
      <alignment horizontal="center" vertical="center"/>
    </xf>
    <xf numFmtId="167" fontId="20" fillId="0" borderId="1" xfId="11" applyNumberFormat="1" applyFont="1" applyBorder="1" applyAlignment="1">
      <alignment horizontal="center" vertical="center" wrapText="1"/>
    </xf>
    <xf numFmtId="1" fontId="21" fillId="0" borderId="18" xfId="0" applyNumberFormat="1" applyFont="1" applyBorder="1" applyAlignment="1" applyProtection="1">
      <alignment horizontal="center" vertical="center" wrapText="1"/>
      <protection locked="0"/>
    </xf>
    <xf numFmtId="0" fontId="7" fillId="0" borderId="20" xfId="0" applyFont="1" applyBorder="1" applyAlignment="1">
      <alignment horizontal="center" vertical="center" wrapText="1"/>
    </xf>
    <xf numFmtId="3" fontId="2" fillId="11" borderId="20" xfId="0" applyNumberFormat="1" applyFont="1" applyFill="1" applyBorder="1" applyAlignment="1">
      <alignment horizontal="center" vertical="center"/>
    </xf>
    <xf numFmtId="0" fontId="2" fillId="0" borderId="20" xfId="0" applyFont="1" applyBorder="1" applyAlignment="1">
      <alignment vertical="center"/>
    </xf>
    <xf numFmtId="3" fontId="2" fillId="0" borderId="20" xfId="0" applyNumberFormat="1" applyFont="1" applyBorder="1" applyAlignment="1">
      <alignment vertical="center"/>
    </xf>
    <xf numFmtId="0" fontId="2" fillId="0" borderId="10" xfId="0" applyFont="1" applyBorder="1" applyAlignment="1">
      <alignment horizontal="center" vertical="center"/>
    </xf>
    <xf numFmtId="1" fontId="2" fillId="0" borderId="18" xfId="1" applyNumberFormat="1" applyFont="1" applyFill="1" applyBorder="1" applyAlignment="1">
      <alignment horizontal="center" vertical="center"/>
    </xf>
    <xf numFmtId="0" fontId="10" fillId="13" borderId="13"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3" borderId="18"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pplyProtection="1">
      <alignment vertical="center" wrapText="1"/>
      <protection locked="0"/>
    </xf>
    <xf numFmtId="0" fontId="2" fillId="0" borderId="18" xfId="0" applyFont="1" applyBorder="1" applyAlignment="1" applyProtection="1">
      <alignment horizontal="center" vertical="center" wrapText="1"/>
      <protection locked="0"/>
    </xf>
    <xf numFmtId="9" fontId="2" fillId="0" borderId="1" xfId="0" applyNumberFormat="1" applyFont="1" applyBorder="1" applyAlignment="1">
      <alignment vertical="center"/>
    </xf>
    <xf numFmtId="9" fontId="2" fillId="0" borderId="18" xfId="0" applyNumberFormat="1" applyFont="1" applyBorder="1" applyAlignment="1">
      <alignment vertical="center"/>
    </xf>
    <xf numFmtId="0" fontId="2" fillId="0" borderId="2" xfId="0" applyFont="1" applyBorder="1" applyAlignment="1">
      <alignment vertical="center" wrapText="1"/>
    </xf>
    <xf numFmtId="0" fontId="2" fillId="0" borderId="35" xfId="0" applyFont="1" applyBorder="1" applyAlignment="1">
      <alignment vertical="center" wrapText="1"/>
    </xf>
    <xf numFmtId="0" fontId="2" fillId="0" borderId="1" xfId="0"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9" fontId="10" fillId="0" borderId="1" xfId="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9" fontId="2" fillId="0" borderId="13" xfId="0" applyNumberFormat="1" applyFont="1" applyBorder="1" applyAlignment="1">
      <alignment horizontal="center" vertical="center" wrapText="1"/>
    </xf>
    <xf numFmtId="0" fontId="20" fillId="0" borderId="5" xfId="0" applyFont="1" applyBorder="1" applyAlignment="1">
      <alignment vertical="center"/>
    </xf>
    <xf numFmtId="0" fontId="20" fillId="0" borderId="14" xfId="0" applyFont="1" applyBorder="1" applyAlignment="1">
      <alignment horizontal="center" vertical="center"/>
    </xf>
    <xf numFmtId="0" fontId="20" fillId="0" borderId="1" xfId="0" applyFont="1" applyBorder="1" applyAlignment="1">
      <alignment vertical="center" wrapText="1"/>
    </xf>
    <xf numFmtId="0" fontId="23" fillId="0" borderId="1" xfId="0" applyFont="1" applyBorder="1" applyAlignment="1">
      <alignment horizontal="center" vertical="center" wrapText="1"/>
    </xf>
    <xf numFmtId="0" fontId="20" fillId="0" borderId="1" xfId="0" applyFont="1" applyBorder="1" applyAlignment="1" applyProtection="1">
      <alignment horizontal="center" vertical="center" wrapText="1"/>
      <protection locked="0"/>
    </xf>
    <xf numFmtId="9" fontId="20" fillId="0" borderId="1" xfId="1" applyFont="1" applyBorder="1" applyAlignment="1" applyProtection="1">
      <alignment horizontal="center" vertical="center" wrapText="1"/>
      <protection locked="0"/>
    </xf>
    <xf numFmtId="0" fontId="20" fillId="0" borderId="1" xfId="0" applyFont="1" applyBorder="1" applyAlignment="1" applyProtection="1">
      <alignment horizontal="justify" vertical="center" wrapText="1"/>
      <protection locked="0"/>
    </xf>
    <xf numFmtId="0" fontId="20" fillId="0" borderId="1" xfId="0" applyFont="1" applyBorder="1" applyAlignment="1" applyProtection="1">
      <alignment vertical="center" wrapText="1"/>
      <protection locked="0"/>
    </xf>
    <xf numFmtId="0" fontId="20" fillId="0" borderId="13" xfId="0" applyFont="1" applyBorder="1" applyAlignment="1">
      <alignment vertical="center" wrapText="1"/>
    </xf>
    <xf numFmtId="0" fontId="20" fillId="0" borderId="18" xfId="0" applyFont="1" applyBorder="1" applyAlignment="1" applyProtection="1">
      <alignment horizontal="justify" vertical="center" wrapText="1"/>
      <protection locked="0"/>
    </xf>
    <xf numFmtId="0" fontId="20" fillId="0" borderId="0" xfId="0" applyFont="1" applyAlignment="1">
      <alignment vertical="center" wrapText="1"/>
    </xf>
    <xf numFmtId="0" fontId="20" fillId="0" borderId="0" xfId="0" applyFont="1" applyAlignment="1">
      <alignment vertical="center"/>
    </xf>
    <xf numFmtId="0" fontId="20" fillId="0" borderId="13" xfId="0" applyFont="1" applyBorder="1" applyAlignment="1">
      <alignment horizontal="center" vertical="center" wrapText="1"/>
    </xf>
    <xf numFmtId="9" fontId="20" fillId="0" borderId="1" xfId="0" applyNumberFormat="1" applyFont="1" applyBorder="1" applyAlignment="1" applyProtection="1">
      <alignment horizontal="center" vertical="center" wrapText="1"/>
      <protection locked="0"/>
    </xf>
    <xf numFmtId="9" fontId="23" fillId="0" borderId="1" xfId="1" applyFont="1" applyBorder="1" applyAlignment="1" applyProtection="1">
      <alignment horizontal="center" vertical="center" wrapText="1"/>
      <protection locked="0"/>
    </xf>
    <xf numFmtId="9" fontId="23" fillId="0" borderId="1" xfId="0" applyNumberFormat="1" applyFont="1" applyFill="1" applyBorder="1" applyAlignment="1">
      <alignment horizontal="center" vertical="center" wrapText="1"/>
    </xf>
    <xf numFmtId="0" fontId="20" fillId="0" borderId="26" xfId="0" applyFont="1" applyBorder="1" applyAlignment="1">
      <alignment vertical="center"/>
    </xf>
    <xf numFmtId="9" fontId="20" fillId="0" borderId="16" xfId="0" applyNumberFormat="1" applyFont="1" applyBorder="1" applyAlignment="1">
      <alignment horizontal="center" vertical="center"/>
    </xf>
    <xf numFmtId="0" fontId="20" fillId="0" borderId="34" xfId="0" applyFont="1" applyBorder="1" applyAlignment="1">
      <alignment horizontal="center" vertical="center"/>
    </xf>
    <xf numFmtId="0" fontId="20" fillId="0" borderId="16" xfId="0" applyFont="1" applyBorder="1" applyAlignment="1" applyProtection="1">
      <alignment horizontal="justify" vertical="center" wrapText="1"/>
      <protection locked="0"/>
    </xf>
    <xf numFmtId="0" fontId="20" fillId="0" borderId="15" xfId="0" applyFont="1" applyBorder="1" applyAlignment="1">
      <alignment vertical="center" wrapText="1"/>
    </xf>
    <xf numFmtId="0" fontId="20" fillId="0" borderId="17" xfId="0" applyFont="1" applyBorder="1" applyAlignment="1" applyProtection="1">
      <alignment horizontal="justify" vertical="center" wrapText="1"/>
      <protection locked="0"/>
    </xf>
    <xf numFmtId="0" fontId="20" fillId="0" borderId="16" xfId="0" applyFont="1" applyBorder="1" applyAlignment="1">
      <alignment vertical="center" wrapText="1"/>
    </xf>
    <xf numFmtId="9" fontId="20" fillId="0" borderId="13" xfId="1"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18" xfId="0" applyFont="1" applyBorder="1" applyAlignment="1" applyProtection="1">
      <alignment vertical="center" wrapText="1"/>
      <protection locked="0"/>
    </xf>
    <xf numFmtId="0" fontId="20" fillId="0" borderId="18" xfId="0" applyFont="1" applyBorder="1" applyAlignment="1" applyProtection="1">
      <alignment vertical="center" wrapText="1"/>
      <protection locked="0"/>
    </xf>
    <xf numFmtId="0" fontId="20" fillId="0" borderId="13" xfId="0" applyFont="1" applyBorder="1" applyAlignment="1" applyProtection="1">
      <alignment horizontal="center" vertical="center" wrapText="1"/>
      <protection locked="0"/>
    </xf>
    <xf numFmtId="9" fontId="20" fillId="0" borderId="13" xfId="0" applyNumberFormat="1" applyFont="1" applyBorder="1" applyAlignment="1" applyProtection="1">
      <alignment horizontal="center" vertical="center" wrapText="1"/>
      <protection locked="0"/>
    </xf>
    <xf numFmtId="9" fontId="20" fillId="0" borderId="15" xfId="0" applyNumberFormat="1" applyFont="1" applyBorder="1" applyAlignment="1" applyProtection="1">
      <alignment horizontal="center" vertical="center" wrapText="1"/>
      <protection locked="0"/>
    </xf>
    <xf numFmtId="9" fontId="20" fillId="0" borderId="16" xfId="0" applyNumberFormat="1" applyFont="1" applyBorder="1" applyAlignment="1" applyProtection="1">
      <alignment horizontal="center" vertical="center" wrapText="1"/>
      <protection locked="0"/>
    </xf>
    <xf numFmtId="9" fontId="10" fillId="0" borderId="0" xfId="1" applyFont="1" applyAlignment="1">
      <alignment horizontal="center" vertical="center" wrapText="1"/>
    </xf>
    <xf numFmtId="9" fontId="10" fillId="11" borderId="1" xfId="1" applyFont="1" applyFill="1" applyBorder="1" applyAlignment="1" applyProtection="1">
      <alignment horizontal="center" vertical="center" wrapText="1"/>
      <protection locked="0"/>
    </xf>
    <xf numFmtId="9" fontId="23" fillId="0" borderId="16" xfId="1" applyFont="1" applyBorder="1" applyAlignment="1" applyProtection="1">
      <alignment horizontal="center" vertical="center" wrapText="1"/>
      <protection locked="0"/>
    </xf>
    <xf numFmtId="9" fontId="10" fillId="9" borderId="29" xfId="1" applyFont="1" applyFill="1" applyBorder="1" applyAlignment="1" applyProtection="1">
      <alignment horizontal="center" vertical="center" wrapText="1"/>
      <protection locked="0"/>
    </xf>
    <xf numFmtId="9" fontId="2" fillId="0" borderId="13" xfId="1" applyFont="1" applyBorder="1" applyAlignment="1" applyProtection="1">
      <alignment horizontal="center" vertical="center" wrapText="1"/>
      <protection locked="0"/>
    </xf>
    <xf numFmtId="9" fontId="2" fillId="0" borderId="13" xfId="0" applyNumberFormat="1" applyFont="1" applyBorder="1" applyAlignment="1" applyProtection="1">
      <alignment horizontal="center" vertical="center" wrapText="1"/>
      <protection locked="0"/>
    </xf>
    <xf numFmtId="0" fontId="2" fillId="11" borderId="13" xfId="0" applyFont="1" applyFill="1" applyBorder="1" applyAlignment="1" applyProtection="1">
      <alignment horizontal="center" vertical="center" wrapText="1"/>
      <protection locked="0"/>
    </xf>
    <xf numFmtId="9" fontId="20" fillId="0" borderId="13" xfId="1"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0" fillId="9" borderId="20" xfId="0" applyFont="1" applyFill="1" applyBorder="1" applyAlignment="1" applyProtection="1">
      <alignment horizontal="center" vertical="center" wrapText="1"/>
      <protection locked="0"/>
    </xf>
    <xf numFmtId="9" fontId="24" fillId="0" borderId="20" xfId="1" applyFont="1" applyBorder="1" applyAlignment="1" applyProtection="1">
      <alignment horizontal="center" vertical="center" wrapText="1"/>
      <protection locked="0"/>
    </xf>
    <xf numFmtId="0" fontId="10" fillId="9" borderId="33" xfId="0" applyFont="1" applyFill="1" applyBorder="1" applyAlignment="1" applyProtection="1">
      <alignment horizontal="center" vertical="center" wrapText="1"/>
      <protection locked="0"/>
    </xf>
    <xf numFmtId="0" fontId="10" fillId="9" borderId="29" xfId="0" applyFont="1" applyFill="1" applyBorder="1" applyAlignment="1" applyProtection="1">
      <alignment horizontal="center" vertical="center" wrapText="1"/>
      <protection locked="0"/>
    </xf>
    <xf numFmtId="0" fontId="10" fillId="9" borderId="29"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2" fillId="11" borderId="5" xfId="0" applyFont="1" applyFill="1" applyBorder="1" applyAlignment="1">
      <alignment horizontal="center" vertical="center"/>
    </xf>
    <xf numFmtId="0" fontId="17" fillId="14" borderId="21" xfId="0" applyFont="1" applyFill="1" applyBorder="1" applyAlignment="1">
      <alignment vertical="center" wrapText="1"/>
    </xf>
    <xf numFmtId="9" fontId="17" fillId="14" borderId="36" xfId="1" applyFont="1" applyFill="1" applyBorder="1" applyAlignment="1">
      <alignment horizontal="center" vertical="center" wrapText="1"/>
    </xf>
    <xf numFmtId="9" fontId="2" fillId="0" borderId="18" xfId="0" applyNumberFormat="1" applyFont="1" applyBorder="1" applyAlignment="1">
      <alignment horizontal="center" vertical="center" wrapText="1"/>
    </xf>
    <xf numFmtId="0" fontId="2" fillId="0" borderId="13" xfId="0" applyFont="1" applyFill="1" applyBorder="1" applyAlignment="1">
      <alignment vertical="center" wrapText="1"/>
    </xf>
    <xf numFmtId="9" fontId="2" fillId="0" borderId="13" xfId="1" applyFont="1" applyFill="1" applyBorder="1" applyAlignment="1">
      <alignment horizontal="center" vertical="center" wrapText="1"/>
    </xf>
    <xf numFmtId="0" fontId="2" fillId="0" borderId="0" xfId="0" applyFont="1" applyBorder="1" applyAlignment="1">
      <alignment vertical="center" wrapText="1"/>
    </xf>
    <xf numFmtId="0" fontId="2" fillId="0" borderId="25" xfId="0" applyFont="1" applyBorder="1" applyAlignment="1">
      <alignment vertical="center" wrapText="1"/>
    </xf>
    <xf numFmtId="0" fontId="20" fillId="0" borderId="18" xfId="0" applyFont="1" applyBorder="1" applyAlignment="1">
      <alignment vertical="center" wrapText="1"/>
    </xf>
    <xf numFmtId="0" fontId="23" fillId="0" borderId="16" xfId="0" applyFont="1" applyBorder="1" applyAlignment="1">
      <alignment horizontal="center" vertical="center" wrapText="1"/>
    </xf>
    <xf numFmtId="0" fontId="20" fillId="0" borderId="17" xfId="0" applyFont="1" applyBorder="1" applyAlignment="1">
      <alignment vertical="center" wrapText="1"/>
    </xf>
    <xf numFmtId="0" fontId="2" fillId="0" borderId="23" xfId="0" applyFont="1" applyBorder="1" applyAlignment="1">
      <alignment vertical="center"/>
    </xf>
    <xf numFmtId="9" fontId="2" fillId="0" borderId="13"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2" fillId="0" borderId="18" xfId="0" applyFont="1" applyFill="1" applyBorder="1" applyAlignment="1" applyProtection="1">
      <alignment vertical="center" wrapText="1"/>
      <protection locked="0"/>
    </xf>
    <xf numFmtId="9" fontId="10" fillId="0" borderId="13"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lignment horizontal="center" vertical="center"/>
    </xf>
    <xf numFmtId="0" fontId="2" fillId="0" borderId="23" xfId="0" applyFont="1" applyBorder="1" applyAlignment="1">
      <alignment horizontal="left" vertical="center" wrapText="1"/>
    </xf>
    <xf numFmtId="0" fontId="2" fillId="0" borderId="23" xfId="0" applyFont="1" applyBorder="1" applyAlignment="1">
      <alignment horizontal="left"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9" borderId="31"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10" fillId="13" borderId="29" xfId="0"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2" fillId="13" borderId="31" xfId="0" applyFont="1" applyFill="1" applyBorder="1" applyAlignment="1">
      <alignment horizontal="center" vertical="center" wrapText="1"/>
    </xf>
    <xf numFmtId="0" fontId="2" fillId="13" borderId="32"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30" xfId="0" applyFont="1" applyFill="1" applyBorder="1" applyAlignment="1">
      <alignment horizontal="center" vertical="center"/>
    </xf>
    <xf numFmtId="0" fontId="8" fillId="11" borderId="18" xfId="0" applyFont="1" applyFill="1" applyBorder="1" applyAlignment="1">
      <alignment horizontal="center" vertical="center"/>
    </xf>
    <xf numFmtId="0" fontId="8" fillId="11" borderId="17" xfId="0" applyFont="1" applyFill="1" applyBorder="1" applyAlignment="1">
      <alignment horizontal="center" vertical="center"/>
    </xf>
    <xf numFmtId="0" fontId="8" fillId="11" borderId="33" xfId="0" applyFont="1" applyFill="1" applyBorder="1" applyAlignment="1">
      <alignment horizontal="center" vertical="center"/>
    </xf>
    <xf numFmtId="0" fontId="8" fillId="11" borderId="29" xfId="0" applyFont="1" applyFill="1" applyBorder="1" applyAlignment="1">
      <alignment horizontal="center" vertical="center"/>
    </xf>
    <xf numFmtId="0" fontId="8" fillId="11" borderId="13" xfId="0" applyFont="1" applyFill="1" applyBorder="1" applyAlignment="1">
      <alignment horizontal="center" vertical="center"/>
    </xf>
    <xf numFmtId="0" fontId="8" fillId="11" borderId="1"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28" xfId="0" applyFont="1" applyFill="1" applyBorder="1" applyAlignment="1">
      <alignment horizontal="center" vertical="center"/>
    </xf>
    <xf numFmtId="0" fontId="2" fillId="7" borderId="1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0" fillId="0" borderId="0" xfId="0" applyFont="1" applyAlignment="1">
      <alignment horizontal="center" vertical="center"/>
    </xf>
    <xf numFmtId="0" fontId="10" fillId="11" borderId="1" xfId="0" applyFont="1" applyFill="1" applyBorder="1" applyAlignment="1">
      <alignment horizontal="center" vertical="center"/>
    </xf>
    <xf numFmtId="0" fontId="2" fillId="11" borderId="33" xfId="0" applyFont="1" applyFill="1" applyBorder="1" applyAlignment="1">
      <alignment horizontal="center" vertical="center"/>
    </xf>
    <xf numFmtId="0" fontId="2" fillId="11" borderId="30"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7" xfId="0" applyFont="1" applyFill="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 xfId="0" applyFont="1" applyBorder="1" applyAlignment="1">
      <alignment horizontal="justify" vertical="center" wrapText="1"/>
    </xf>
  </cellXfs>
  <cellStyles count="13">
    <cellStyle name="Amarillo" xfId="3"/>
    <cellStyle name="Excel Built-in Comma [0]" xfId="12"/>
    <cellStyle name="Millares [0]" xfId="11" builtinId="6"/>
    <cellStyle name="Millares [0] 2" xfId="2"/>
    <cellStyle name="Millares 2" xfId="5"/>
    <cellStyle name="Millares 3" xfId="4"/>
    <cellStyle name="Normal" xfId="0" builtinId="0"/>
    <cellStyle name="Normal 2" xfId="6"/>
    <cellStyle name="Porcentaje" xfId="1" builtinId="5"/>
    <cellStyle name="Porcentaje 2" xfId="7"/>
    <cellStyle name="Porcentual 2" xfId="8"/>
    <cellStyle name="Rojo" xfId="9"/>
    <cellStyle name="Verde"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tabSelected="1" topLeftCell="Q40" zoomScale="57" zoomScaleNormal="57" workbookViewId="0">
      <selection activeCell="AG49" sqref="AG49"/>
    </sheetView>
  </sheetViews>
  <sheetFormatPr baseColWidth="10" defaultColWidth="0" defaultRowHeight="15" x14ac:dyDescent="0.25"/>
  <cols>
    <col min="1" max="1" width="6.7109375" style="65" customWidth="1"/>
    <col min="2" max="2" width="27.28515625" style="65" customWidth="1"/>
    <col min="3" max="3" width="20.140625" style="65" customWidth="1"/>
    <col min="4" max="4" width="55.28515625" style="65" customWidth="1"/>
    <col min="5" max="5" width="14.140625" style="65" customWidth="1"/>
    <col min="6" max="6" width="16" style="65" customWidth="1"/>
    <col min="7" max="7" width="25.28515625" style="65" customWidth="1"/>
    <col min="8" max="8" width="43.140625" style="65" customWidth="1"/>
    <col min="9" max="9" width="11.42578125" style="56" customWidth="1"/>
    <col min="10" max="10" width="16.28515625" style="65" customWidth="1"/>
    <col min="11" max="11" width="13.42578125" style="12" customWidth="1"/>
    <col min="12" max="15" width="11.42578125" style="56" customWidth="1"/>
    <col min="16" max="16" width="24.5703125" style="56" customWidth="1"/>
    <col min="17" max="17" width="13.7109375" style="65" customWidth="1"/>
    <col min="18" max="18" width="15.5703125" style="12" customWidth="1"/>
    <col min="19" max="19" width="16.28515625" style="12" customWidth="1"/>
    <col min="20" max="20" width="20.5703125" style="12" customWidth="1"/>
    <col min="21" max="21" width="11.42578125" style="56" customWidth="1"/>
    <col min="22" max="22" width="16.42578125" style="69" customWidth="1"/>
    <col min="23" max="23" width="21" style="12" customWidth="1"/>
    <col min="24" max="24" width="19" style="107" customWidth="1"/>
    <col min="25" max="25" width="31.7109375" style="12" customWidth="1"/>
    <col min="26" max="26" width="16.42578125" style="12" customWidth="1"/>
    <col min="27" max="27" width="16.42578125" style="69" customWidth="1"/>
    <col min="28" max="28" width="22" style="69" customWidth="1"/>
    <col min="29" max="29" width="16.42578125" style="186" customWidth="1"/>
    <col min="30" max="30" width="57.140625" style="12" customWidth="1"/>
    <col min="31" max="31" width="50.42578125" style="12" customWidth="1"/>
    <col min="32" max="34" width="16.42578125" style="12" customWidth="1"/>
    <col min="35" max="36" width="52.42578125" style="12" customWidth="1"/>
    <col min="37" max="39" width="16.42578125" style="12" customWidth="1"/>
    <col min="40" max="40" width="52.5703125" style="12" customWidth="1"/>
    <col min="41" max="41" width="38.5703125" style="12" customWidth="1"/>
    <col min="42" max="42" width="16.42578125" style="12" customWidth="1"/>
    <col min="43" max="43" width="17.85546875" style="12" customWidth="1"/>
    <col min="44" max="45" width="16.42578125" style="12" customWidth="1"/>
    <col min="46" max="46" width="54" style="12" customWidth="1"/>
    <col min="47" max="47" width="16.42578125" style="12" customWidth="1"/>
    <col min="48" max="49" width="16.42578125" style="12" hidden="1" customWidth="1"/>
    <col min="50" max="16384" width="11.42578125" style="65" hidden="1"/>
  </cols>
  <sheetData>
    <row r="1" spans="1:46" ht="22.5" customHeight="1" x14ac:dyDescent="0.25">
      <c r="A1" s="277" t="s">
        <v>0</v>
      </c>
      <c r="B1" s="277"/>
      <c r="C1" s="277"/>
      <c r="D1" s="277"/>
      <c r="E1" s="277"/>
      <c r="F1" s="277"/>
      <c r="G1" s="277"/>
      <c r="H1" s="277"/>
      <c r="I1" s="277"/>
      <c r="J1" s="277"/>
      <c r="K1" s="277"/>
    </row>
    <row r="2" spans="1:46" ht="22.5" customHeight="1" x14ac:dyDescent="0.25">
      <c r="A2" s="277" t="s">
        <v>1</v>
      </c>
      <c r="B2" s="277"/>
      <c r="C2" s="277"/>
      <c r="D2" s="277"/>
      <c r="E2" s="277"/>
      <c r="F2" s="277"/>
      <c r="G2" s="277"/>
      <c r="H2" s="277"/>
      <c r="I2" s="277"/>
      <c r="J2" s="277"/>
      <c r="K2" s="277"/>
    </row>
    <row r="3" spans="1:46" ht="22.5" customHeight="1" x14ac:dyDescent="0.25">
      <c r="A3" s="277" t="s">
        <v>2</v>
      </c>
      <c r="B3" s="277"/>
      <c r="C3" s="277"/>
      <c r="D3" s="277"/>
      <c r="E3" s="277"/>
      <c r="F3" s="277"/>
      <c r="G3" s="277"/>
      <c r="H3" s="277"/>
      <c r="I3" s="277"/>
      <c r="J3" s="277"/>
      <c r="K3" s="277"/>
    </row>
    <row r="4" spans="1:46" ht="15.75" thickBot="1" x14ac:dyDescent="0.3">
      <c r="F4" s="278" t="s">
        <v>3</v>
      </c>
      <c r="G4" s="278"/>
      <c r="H4" s="278"/>
      <c r="I4" s="278"/>
      <c r="J4" s="278"/>
    </row>
    <row r="5" spans="1:46" ht="15.75" customHeight="1" x14ac:dyDescent="0.25">
      <c r="A5" s="279" t="s">
        <v>4</v>
      </c>
      <c r="B5" s="280"/>
      <c r="C5" s="285" t="s">
        <v>5</v>
      </c>
      <c r="D5" s="229"/>
      <c r="F5" s="87" t="s">
        <v>6</v>
      </c>
      <c r="G5" s="87" t="s">
        <v>7</v>
      </c>
      <c r="H5" s="278" t="s">
        <v>8</v>
      </c>
      <c r="I5" s="278"/>
      <c r="J5" s="278"/>
    </row>
    <row r="6" spans="1:46" ht="22.5" customHeight="1" x14ac:dyDescent="0.25">
      <c r="A6" s="281"/>
      <c r="B6" s="282"/>
      <c r="C6" s="286"/>
      <c r="D6" s="229"/>
      <c r="F6" s="13">
        <v>1</v>
      </c>
      <c r="G6" s="88" t="s">
        <v>9</v>
      </c>
      <c r="H6" s="287" t="s">
        <v>10</v>
      </c>
      <c r="I6" s="287"/>
      <c r="J6" s="287"/>
    </row>
    <row r="7" spans="1:46" ht="53.25" customHeight="1" x14ac:dyDescent="0.25">
      <c r="A7" s="281"/>
      <c r="B7" s="282"/>
      <c r="C7" s="286"/>
      <c r="D7" s="229"/>
      <c r="F7" s="13">
        <v>2</v>
      </c>
      <c r="G7" s="88" t="s">
        <v>11</v>
      </c>
      <c r="H7" s="288" t="s">
        <v>12</v>
      </c>
      <c r="I7" s="288"/>
      <c r="J7" s="288"/>
    </row>
    <row r="8" spans="1:46" ht="409.5" customHeight="1" thickBot="1" x14ac:dyDescent="0.3">
      <c r="A8" s="283"/>
      <c r="B8" s="284"/>
      <c r="C8" s="286"/>
      <c r="D8" s="229"/>
      <c r="F8" s="13">
        <v>3</v>
      </c>
      <c r="G8" s="88" t="s">
        <v>13</v>
      </c>
      <c r="H8" s="289" t="s">
        <v>202</v>
      </c>
      <c r="I8" s="290"/>
      <c r="J8" s="291"/>
    </row>
    <row r="9" spans="1:46" ht="225.75" customHeight="1" x14ac:dyDescent="0.25">
      <c r="F9" s="212">
        <v>4</v>
      </c>
      <c r="G9" s="212" t="s">
        <v>203</v>
      </c>
      <c r="H9" s="218" t="s">
        <v>204</v>
      </c>
      <c r="I9" s="219"/>
      <c r="J9" s="219"/>
    </row>
    <row r="10" spans="1:46" ht="63.75" customHeight="1" x14ac:dyDescent="0.25">
      <c r="F10" s="141">
        <v>5</v>
      </c>
      <c r="G10" s="142" t="s">
        <v>205</v>
      </c>
      <c r="H10" s="227" t="s">
        <v>206</v>
      </c>
      <c r="I10" s="227"/>
      <c r="J10" s="227"/>
    </row>
    <row r="11" spans="1:46" ht="192.75" customHeight="1" x14ac:dyDescent="0.25">
      <c r="F11" s="141">
        <v>6</v>
      </c>
      <c r="G11" s="141" t="s">
        <v>241</v>
      </c>
      <c r="H11" s="228" t="s">
        <v>244</v>
      </c>
      <c r="I11" s="229"/>
      <c r="J11" s="229"/>
    </row>
    <row r="12" spans="1:46" ht="389.25" customHeight="1" x14ac:dyDescent="0.25">
      <c r="F12" s="11">
        <v>7</v>
      </c>
      <c r="G12" s="11" t="s">
        <v>245</v>
      </c>
      <c r="H12" s="228" t="s">
        <v>254</v>
      </c>
      <c r="I12" s="228"/>
      <c r="J12" s="228"/>
    </row>
    <row r="13" spans="1:46" ht="18.75" customHeight="1" x14ac:dyDescent="0.25"/>
    <row r="14" spans="1:46" ht="18.75" customHeight="1" x14ac:dyDescent="0.25"/>
    <row r="15" spans="1:46" ht="18.75" customHeight="1" thickBot="1" x14ac:dyDescent="0.3"/>
    <row r="16" spans="1:46" ht="18.75" customHeight="1" thickBot="1" x14ac:dyDescent="0.3">
      <c r="A16" s="257" t="s">
        <v>14</v>
      </c>
      <c r="B16" s="258"/>
      <c r="C16" s="261" t="s">
        <v>15</v>
      </c>
      <c r="D16" s="264" t="s">
        <v>16</v>
      </c>
      <c r="E16" s="265"/>
      <c r="F16" s="265"/>
      <c r="G16" s="265"/>
      <c r="H16" s="265"/>
      <c r="I16" s="265"/>
      <c r="J16" s="265"/>
      <c r="K16" s="265"/>
      <c r="L16" s="265"/>
      <c r="M16" s="265"/>
      <c r="N16" s="265"/>
      <c r="O16" s="265"/>
      <c r="P16" s="261"/>
      <c r="Q16" s="268" t="s">
        <v>17</v>
      </c>
      <c r="R16" s="269"/>
      <c r="S16" s="269"/>
      <c r="T16" s="270"/>
      <c r="U16" s="274" t="s">
        <v>18</v>
      </c>
      <c r="V16" s="254" t="s">
        <v>19</v>
      </c>
      <c r="W16" s="255"/>
      <c r="X16" s="255"/>
      <c r="Y16" s="255"/>
      <c r="Z16" s="256"/>
      <c r="AA16" s="230" t="s">
        <v>19</v>
      </c>
      <c r="AB16" s="231"/>
      <c r="AC16" s="231"/>
      <c r="AD16" s="231"/>
      <c r="AE16" s="232"/>
      <c r="AF16" s="233" t="s">
        <v>19</v>
      </c>
      <c r="AG16" s="234"/>
      <c r="AH16" s="234"/>
      <c r="AI16" s="234"/>
      <c r="AJ16" s="235"/>
      <c r="AK16" s="230" t="s">
        <v>19</v>
      </c>
      <c r="AL16" s="231"/>
      <c r="AM16" s="231"/>
      <c r="AN16" s="231"/>
      <c r="AO16" s="232"/>
      <c r="AP16" s="236" t="s">
        <v>19</v>
      </c>
      <c r="AQ16" s="237"/>
      <c r="AR16" s="237"/>
      <c r="AS16" s="237"/>
      <c r="AT16" s="238"/>
    </row>
    <row r="17" spans="1:46" ht="21" customHeight="1" thickBot="1" x14ac:dyDescent="0.3">
      <c r="A17" s="259"/>
      <c r="B17" s="260"/>
      <c r="C17" s="262"/>
      <c r="D17" s="266"/>
      <c r="E17" s="267"/>
      <c r="F17" s="267"/>
      <c r="G17" s="267"/>
      <c r="H17" s="267"/>
      <c r="I17" s="267"/>
      <c r="J17" s="267"/>
      <c r="K17" s="267"/>
      <c r="L17" s="267"/>
      <c r="M17" s="267"/>
      <c r="N17" s="267"/>
      <c r="O17" s="267"/>
      <c r="P17" s="262"/>
      <c r="Q17" s="271"/>
      <c r="R17" s="272"/>
      <c r="S17" s="272"/>
      <c r="T17" s="273"/>
      <c r="U17" s="275"/>
      <c r="V17" s="239" t="s">
        <v>20</v>
      </c>
      <c r="W17" s="240"/>
      <c r="X17" s="240"/>
      <c r="Y17" s="240"/>
      <c r="Z17" s="241"/>
      <c r="AA17" s="242" t="s">
        <v>21</v>
      </c>
      <c r="AB17" s="243"/>
      <c r="AC17" s="243"/>
      <c r="AD17" s="243"/>
      <c r="AE17" s="244"/>
      <c r="AF17" s="245" t="s">
        <v>22</v>
      </c>
      <c r="AG17" s="246"/>
      <c r="AH17" s="246"/>
      <c r="AI17" s="246"/>
      <c r="AJ17" s="247"/>
      <c r="AK17" s="248" t="s">
        <v>23</v>
      </c>
      <c r="AL17" s="249"/>
      <c r="AM17" s="249"/>
      <c r="AN17" s="249"/>
      <c r="AO17" s="250"/>
      <c r="AP17" s="251" t="s">
        <v>24</v>
      </c>
      <c r="AQ17" s="252"/>
      <c r="AR17" s="252"/>
      <c r="AS17" s="252"/>
      <c r="AT17" s="253"/>
    </row>
    <row r="18" spans="1:46" s="107" customFormat="1" ht="66.75" customHeight="1" thickBot="1" x14ac:dyDescent="0.3">
      <c r="A18" s="46" t="s">
        <v>25</v>
      </c>
      <c r="B18" s="47" t="s">
        <v>26</v>
      </c>
      <c r="C18" s="263"/>
      <c r="D18" s="46" t="s">
        <v>27</v>
      </c>
      <c r="E18" s="47" t="s">
        <v>28</v>
      </c>
      <c r="F18" s="47" t="s">
        <v>29</v>
      </c>
      <c r="G18" s="47" t="s">
        <v>30</v>
      </c>
      <c r="H18" s="47" t="s">
        <v>31</v>
      </c>
      <c r="I18" s="47" t="s">
        <v>32</v>
      </c>
      <c r="J18" s="47" t="s">
        <v>33</v>
      </c>
      <c r="K18" s="47" t="s">
        <v>34</v>
      </c>
      <c r="L18" s="47" t="s">
        <v>35</v>
      </c>
      <c r="M18" s="47" t="s">
        <v>36</v>
      </c>
      <c r="N18" s="47" t="s">
        <v>37</v>
      </c>
      <c r="O18" s="47" t="s">
        <v>38</v>
      </c>
      <c r="P18" s="48" t="s">
        <v>39</v>
      </c>
      <c r="Q18" s="50" t="s">
        <v>40</v>
      </c>
      <c r="R18" s="51" t="s">
        <v>41</v>
      </c>
      <c r="S18" s="51" t="s">
        <v>42</v>
      </c>
      <c r="T18" s="52" t="s">
        <v>43</v>
      </c>
      <c r="U18" s="276"/>
      <c r="V18" s="129" t="s">
        <v>44</v>
      </c>
      <c r="W18" s="130" t="s">
        <v>45</v>
      </c>
      <c r="X18" s="130" t="s">
        <v>46</v>
      </c>
      <c r="Y18" s="130" t="s">
        <v>47</v>
      </c>
      <c r="Z18" s="131" t="s">
        <v>48</v>
      </c>
      <c r="AA18" s="197" t="s">
        <v>44</v>
      </c>
      <c r="AB18" s="198" t="s">
        <v>45</v>
      </c>
      <c r="AC18" s="189" t="s">
        <v>46</v>
      </c>
      <c r="AD18" s="199" t="s">
        <v>47</v>
      </c>
      <c r="AE18" s="200" t="s">
        <v>48</v>
      </c>
      <c r="AF18" s="135" t="s">
        <v>44</v>
      </c>
      <c r="AG18" s="136" t="s">
        <v>45</v>
      </c>
      <c r="AH18" s="136" t="s">
        <v>46</v>
      </c>
      <c r="AI18" s="136" t="s">
        <v>47</v>
      </c>
      <c r="AJ18" s="137" t="s">
        <v>48</v>
      </c>
      <c r="AK18" s="132" t="s">
        <v>44</v>
      </c>
      <c r="AL18" s="133" t="s">
        <v>45</v>
      </c>
      <c r="AM18" s="133" t="s">
        <v>46</v>
      </c>
      <c r="AN18" s="133" t="s">
        <v>47</v>
      </c>
      <c r="AO18" s="134" t="s">
        <v>48</v>
      </c>
      <c r="AP18" s="138" t="s">
        <v>30</v>
      </c>
      <c r="AQ18" s="139" t="s">
        <v>44</v>
      </c>
      <c r="AR18" s="139" t="s">
        <v>45</v>
      </c>
      <c r="AS18" s="139" t="s">
        <v>46</v>
      </c>
      <c r="AT18" s="140" t="s">
        <v>49</v>
      </c>
    </row>
    <row r="19" spans="1:46" ht="193.5" customHeight="1" x14ac:dyDescent="0.25">
      <c r="A19" s="43">
        <v>7</v>
      </c>
      <c r="B19" s="23" t="s">
        <v>50</v>
      </c>
      <c r="C19" s="44" t="s">
        <v>51</v>
      </c>
      <c r="D19" s="45" t="s">
        <v>207</v>
      </c>
      <c r="E19" s="116">
        <v>4.2099999999999999E-2</v>
      </c>
      <c r="F19" s="123" t="s">
        <v>59</v>
      </c>
      <c r="G19" s="53" t="s">
        <v>209</v>
      </c>
      <c r="H19" s="53" t="s">
        <v>210</v>
      </c>
      <c r="I19" s="124" t="s">
        <v>211</v>
      </c>
      <c r="J19" s="20" t="s">
        <v>52</v>
      </c>
      <c r="K19" s="21" t="s">
        <v>53</v>
      </c>
      <c r="L19" s="125">
        <v>0</v>
      </c>
      <c r="M19" s="125">
        <v>0</v>
      </c>
      <c r="N19" s="126">
        <v>0</v>
      </c>
      <c r="O19" s="125">
        <v>1</v>
      </c>
      <c r="P19" s="127">
        <v>1</v>
      </c>
      <c r="Q19" s="49" t="s">
        <v>54</v>
      </c>
      <c r="R19" s="11" t="s">
        <v>55</v>
      </c>
      <c r="S19" s="11" t="s">
        <v>56</v>
      </c>
      <c r="T19" s="26" t="s">
        <v>57</v>
      </c>
      <c r="U19" s="84" t="str">
        <f>IF(Q19="EFICACIA","SI","NO")</f>
        <v>SI</v>
      </c>
      <c r="V19" s="25" t="s">
        <v>58</v>
      </c>
      <c r="W19" s="11" t="s">
        <v>58</v>
      </c>
      <c r="X19" s="108" t="s">
        <v>58</v>
      </c>
      <c r="Y19" s="11" t="s">
        <v>58</v>
      </c>
      <c r="Z19" s="26" t="s">
        <v>58</v>
      </c>
      <c r="AA19" s="179" t="s">
        <v>58</v>
      </c>
      <c r="AB19" s="149" t="s">
        <v>58</v>
      </c>
      <c r="AC19" s="152" t="s">
        <v>58</v>
      </c>
      <c r="AD19" s="143" t="s">
        <v>58</v>
      </c>
      <c r="AE19" s="180" t="s">
        <v>58</v>
      </c>
      <c r="AF19" s="25">
        <f>N19</f>
        <v>0</v>
      </c>
      <c r="AG19" s="112"/>
      <c r="AH19" s="112"/>
      <c r="AI19" s="112"/>
      <c r="AJ19" s="113"/>
      <c r="AK19" s="25">
        <f>O19</f>
        <v>1</v>
      </c>
      <c r="AL19" s="112"/>
      <c r="AM19" s="112"/>
      <c r="AN19" s="112"/>
      <c r="AO19" s="113"/>
      <c r="AP19" s="25" t="str">
        <f>G19</f>
        <v>Línea base construida</v>
      </c>
      <c r="AQ19" s="11" t="e">
        <f>V19+AA19+AF19+AK19</f>
        <v>#VALUE!</v>
      </c>
      <c r="AR19" s="112" t="e">
        <f>W19+AB19+AG19+AL19</f>
        <v>#VALUE!</v>
      </c>
      <c r="AS19" s="112"/>
      <c r="AT19" s="113"/>
    </row>
    <row r="20" spans="1:46" ht="78.75" x14ac:dyDescent="0.25">
      <c r="A20" s="38">
        <v>7</v>
      </c>
      <c r="B20" s="11" t="s">
        <v>50</v>
      </c>
      <c r="C20" s="39" t="s">
        <v>51</v>
      </c>
      <c r="D20" s="31" t="s">
        <v>208</v>
      </c>
      <c r="E20" s="116">
        <v>4.2099999999999999E-2</v>
      </c>
      <c r="F20" s="54" t="s">
        <v>59</v>
      </c>
      <c r="G20" s="53" t="s">
        <v>209</v>
      </c>
      <c r="H20" s="55" t="s">
        <v>212</v>
      </c>
      <c r="I20" s="124" t="s">
        <v>211</v>
      </c>
      <c r="J20" s="16" t="s">
        <v>52</v>
      </c>
      <c r="K20" s="19" t="s">
        <v>60</v>
      </c>
      <c r="L20" s="13">
        <v>0</v>
      </c>
      <c r="M20" s="13">
        <v>0</v>
      </c>
      <c r="N20" s="13">
        <v>1</v>
      </c>
      <c r="O20" s="13">
        <v>0</v>
      </c>
      <c r="P20" s="128">
        <v>1</v>
      </c>
      <c r="Q20" s="49" t="s">
        <v>54</v>
      </c>
      <c r="R20" s="11" t="s">
        <v>55</v>
      </c>
      <c r="S20" s="11" t="s">
        <v>56</v>
      </c>
      <c r="T20" s="26" t="s">
        <v>61</v>
      </c>
      <c r="U20" s="84" t="str">
        <f t="shared" ref="U20:U37" si="0">IF(Q20="EFICACIA","SI","NO")</f>
        <v>SI</v>
      </c>
      <c r="V20" s="25" t="s">
        <v>58</v>
      </c>
      <c r="W20" s="11" t="s">
        <v>58</v>
      </c>
      <c r="X20" s="108" t="s">
        <v>58</v>
      </c>
      <c r="Y20" s="11" t="s">
        <v>58</v>
      </c>
      <c r="Z20" s="26" t="s">
        <v>58</v>
      </c>
      <c r="AA20" s="179" t="s">
        <v>58</v>
      </c>
      <c r="AB20" s="149" t="s">
        <v>58</v>
      </c>
      <c r="AC20" s="152" t="s">
        <v>58</v>
      </c>
      <c r="AD20" s="143" t="s">
        <v>58</v>
      </c>
      <c r="AE20" s="180" t="s">
        <v>58</v>
      </c>
      <c r="AF20" s="25">
        <f t="shared" ref="AF20:AF44" si="1">N20</f>
        <v>1</v>
      </c>
      <c r="AG20" s="112"/>
      <c r="AH20" s="112"/>
      <c r="AI20" s="112"/>
      <c r="AJ20" s="113"/>
      <c r="AK20" s="25">
        <f t="shared" ref="AK20:AK44" si="2">O20</f>
        <v>0</v>
      </c>
      <c r="AL20" s="112"/>
      <c r="AM20" s="112"/>
      <c r="AN20" s="112"/>
      <c r="AO20" s="113"/>
      <c r="AP20" s="25" t="str">
        <f t="shared" ref="AP20:AP44" si="3">G20</f>
        <v>Línea base construida</v>
      </c>
      <c r="AQ20" s="11" t="e">
        <f t="shared" ref="AQ20:AR37" si="4">V20+AA20+AF20+AK20</f>
        <v>#VALUE!</v>
      </c>
      <c r="AR20" s="112" t="e">
        <f t="shared" si="4"/>
        <v>#VALUE!</v>
      </c>
      <c r="AS20" s="112"/>
      <c r="AT20" s="113"/>
    </row>
    <row r="21" spans="1:46" ht="120" x14ac:dyDescent="0.25">
      <c r="A21" s="38">
        <v>6</v>
      </c>
      <c r="B21" s="11" t="s">
        <v>62</v>
      </c>
      <c r="C21" s="39" t="s">
        <v>51</v>
      </c>
      <c r="D21" s="31" t="s">
        <v>63</v>
      </c>
      <c r="E21" s="116">
        <v>4.2099999999999999E-2</v>
      </c>
      <c r="F21" s="10" t="s">
        <v>64</v>
      </c>
      <c r="G21" s="1" t="s">
        <v>65</v>
      </c>
      <c r="H21" s="1" t="s">
        <v>66</v>
      </c>
      <c r="I21" s="58" t="s">
        <v>67</v>
      </c>
      <c r="J21" s="20" t="s">
        <v>68</v>
      </c>
      <c r="K21" s="21" t="s">
        <v>69</v>
      </c>
      <c r="L21" s="72"/>
      <c r="M21" s="73">
        <v>1</v>
      </c>
      <c r="N21" s="73">
        <v>1</v>
      </c>
      <c r="O21" s="73">
        <v>1</v>
      </c>
      <c r="P21" s="74">
        <v>1</v>
      </c>
      <c r="Q21" s="49" t="s">
        <v>54</v>
      </c>
      <c r="R21" s="11" t="s">
        <v>70</v>
      </c>
      <c r="S21" s="11" t="s">
        <v>56</v>
      </c>
      <c r="T21" s="26"/>
      <c r="U21" s="84" t="str">
        <f t="shared" si="0"/>
        <v>SI</v>
      </c>
      <c r="V21" s="25" t="s">
        <v>58</v>
      </c>
      <c r="W21" s="11" t="s">
        <v>58</v>
      </c>
      <c r="X21" s="108" t="s">
        <v>58</v>
      </c>
      <c r="Y21" s="11" t="s">
        <v>58</v>
      </c>
      <c r="Z21" s="26" t="s">
        <v>58</v>
      </c>
      <c r="AA21" s="213">
        <v>1</v>
      </c>
      <c r="AB21" s="213">
        <v>1</v>
      </c>
      <c r="AC21" s="216">
        <v>1</v>
      </c>
      <c r="AD21" s="214" t="s">
        <v>242</v>
      </c>
      <c r="AE21" s="215" t="s">
        <v>243</v>
      </c>
      <c r="AF21" s="25">
        <f t="shared" si="1"/>
        <v>1</v>
      </c>
      <c r="AG21" s="112"/>
      <c r="AH21" s="112"/>
      <c r="AI21" s="112"/>
      <c r="AJ21" s="113"/>
      <c r="AK21" s="25">
        <f t="shared" si="2"/>
        <v>1</v>
      </c>
      <c r="AL21" s="112"/>
      <c r="AM21" s="112"/>
      <c r="AN21" s="112"/>
      <c r="AO21" s="113"/>
      <c r="AP21" s="25" t="str">
        <f t="shared" si="3"/>
        <v xml:space="preserve">Porcentaje de cumplimiento del Plan de Acción para la implementación de los presupuestos participativos </v>
      </c>
      <c r="AQ21" s="11" t="e">
        <f t="shared" si="4"/>
        <v>#VALUE!</v>
      </c>
      <c r="AR21" s="112" t="e">
        <f t="shared" si="4"/>
        <v>#VALUE!</v>
      </c>
      <c r="AS21" s="112"/>
      <c r="AT21" s="113"/>
    </row>
    <row r="22" spans="1:46" ht="120" x14ac:dyDescent="0.25">
      <c r="A22" s="38">
        <v>6</v>
      </c>
      <c r="B22" s="11" t="s">
        <v>62</v>
      </c>
      <c r="C22" s="39" t="s">
        <v>51</v>
      </c>
      <c r="D22" s="31" t="s">
        <v>246</v>
      </c>
      <c r="E22" s="116">
        <v>4.2099999999999999E-2</v>
      </c>
      <c r="F22" s="10" t="s">
        <v>64</v>
      </c>
      <c r="G22" s="1" t="s">
        <v>71</v>
      </c>
      <c r="H22" s="1" t="s">
        <v>72</v>
      </c>
      <c r="I22" s="79">
        <v>44.9</v>
      </c>
      <c r="J22" s="16" t="s">
        <v>73</v>
      </c>
      <c r="K22" s="19" t="s">
        <v>74</v>
      </c>
      <c r="L22" s="72"/>
      <c r="M22" s="72"/>
      <c r="N22" s="72"/>
      <c r="O22" s="75">
        <v>0.7</v>
      </c>
      <c r="P22" s="74">
        <v>0.7</v>
      </c>
      <c r="Q22" s="49" t="s">
        <v>54</v>
      </c>
      <c r="R22" s="11" t="s">
        <v>75</v>
      </c>
      <c r="S22" s="11" t="s">
        <v>56</v>
      </c>
      <c r="T22" s="11" t="s">
        <v>76</v>
      </c>
      <c r="U22" s="84" t="str">
        <f t="shared" si="0"/>
        <v>SI</v>
      </c>
      <c r="V22" s="25" t="s">
        <v>58</v>
      </c>
      <c r="W22" s="11" t="s">
        <v>58</v>
      </c>
      <c r="X22" s="108" t="s">
        <v>58</v>
      </c>
      <c r="Y22" s="11" t="s">
        <v>58</v>
      </c>
      <c r="Z22" s="26" t="s">
        <v>58</v>
      </c>
      <c r="AA22" s="179" t="s">
        <v>58</v>
      </c>
      <c r="AB22" s="149" t="s">
        <v>58</v>
      </c>
      <c r="AC22" s="152" t="s">
        <v>58</v>
      </c>
      <c r="AD22" s="143" t="s">
        <v>58</v>
      </c>
      <c r="AE22" s="180" t="s">
        <v>58</v>
      </c>
      <c r="AF22" s="25">
        <f t="shared" si="1"/>
        <v>0</v>
      </c>
      <c r="AG22" s="112"/>
      <c r="AH22" s="112"/>
      <c r="AI22" s="112"/>
      <c r="AJ22" s="113"/>
      <c r="AK22" s="25">
        <f t="shared" si="2"/>
        <v>0.7</v>
      </c>
      <c r="AL22" s="112"/>
      <c r="AM22" s="112"/>
      <c r="AN22" s="112"/>
      <c r="AO22" s="113"/>
      <c r="AP22" s="25" t="str">
        <f t="shared" si="3"/>
        <v xml:space="preserve">Porcentaje de cumplimiento físico acumulado del Plan de Desarrollo Local </v>
      </c>
      <c r="AQ22" s="11" t="e">
        <f t="shared" si="4"/>
        <v>#VALUE!</v>
      </c>
      <c r="AR22" s="112" t="e">
        <f t="shared" si="4"/>
        <v>#VALUE!</v>
      </c>
      <c r="AS22" s="112"/>
      <c r="AT22" s="113"/>
    </row>
    <row r="23" spans="1:46" ht="120" x14ac:dyDescent="0.25">
      <c r="A23" s="38">
        <v>6</v>
      </c>
      <c r="B23" s="11" t="s">
        <v>62</v>
      </c>
      <c r="C23" s="39" t="s">
        <v>77</v>
      </c>
      <c r="D23" s="32" t="s">
        <v>78</v>
      </c>
      <c r="E23" s="116">
        <v>4.2099999999999999E-2</v>
      </c>
      <c r="F23" s="10" t="s">
        <v>59</v>
      </c>
      <c r="G23" s="1" t="s">
        <v>79</v>
      </c>
      <c r="H23" s="1" t="s">
        <v>80</v>
      </c>
      <c r="I23" s="59" t="s">
        <v>81</v>
      </c>
      <c r="J23" s="16" t="s">
        <v>73</v>
      </c>
      <c r="K23" s="19" t="s">
        <v>82</v>
      </c>
      <c r="L23" s="72"/>
      <c r="M23" s="73">
        <v>0.2</v>
      </c>
      <c r="N23" s="72"/>
      <c r="O23" s="73">
        <v>0.92</v>
      </c>
      <c r="P23" s="74">
        <v>0.92</v>
      </c>
      <c r="Q23" s="49" t="s">
        <v>54</v>
      </c>
      <c r="R23" s="11" t="s">
        <v>83</v>
      </c>
      <c r="S23" s="11" t="s">
        <v>84</v>
      </c>
      <c r="T23" s="11" t="s">
        <v>83</v>
      </c>
      <c r="U23" s="84" t="str">
        <f t="shared" si="0"/>
        <v>SI</v>
      </c>
      <c r="V23" s="25" t="s">
        <v>58</v>
      </c>
      <c r="W23" s="11" t="s">
        <v>58</v>
      </c>
      <c r="X23" s="108" t="s">
        <v>58</v>
      </c>
      <c r="Y23" s="11" t="s">
        <v>58</v>
      </c>
      <c r="Z23" s="26" t="s">
        <v>58</v>
      </c>
      <c r="AA23" s="190">
        <f t="shared" ref="AA23:AB40" si="5">M23</f>
        <v>0.2</v>
      </c>
      <c r="AB23" s="153">
        <v>0.14069999999999999</v>
      </c>
      <c r="AC23" s="152">
        <f>AB23/AA23</f>
        <v>0.7034999999999999</v>
      </c>
      <c r="AD23" s="112" t="s">
        <v>213</v>
      </c>
      <c r="AE23" s="180" t="s">
        <v>83</v>
      </c>
      <c r="AF23" s="25">
        <f t="shared" si="1"/>
        <v>0</v>
      </c>
      <c r="AG23" s="112"/>
      <c r="AH23" s="112"/>
      <c r="AI23" s="112"/>
      <c r="AJ23" s="113"/>
      <c r="AK23" s="25">
        <f t="shared" si="2"/>
        <v>0.92</v>
      </c>
      <c r="AL23" s="112"/>
      <c r="AM23" s="112"/>
      <c r="AN23" s="112"/>
      <c r="AO23" s="113"/>
      <c r="AP23" s="25" t="str">
        <f t="shared" si="3"/>
        <v>Porcentaje de compromiso del presupuesto de inversión directa de la vigencia 2020</v>
      </c>
      <c r="AQ23" s="11" t="e">
        <f t="shared" si="4"/>
        <v>#VALUE!</v>
      </c>
      <c r="AR23" s="112" t="e">
        <f t="shared" si="4"/>
        <v>#VALUE!</v>
      </c>
      <c r="AS23" s="112"/>
      <c r="AT23" s="113"/>
    </row>
    <row r="24" spans="1:46" ht="120" x14ac:dyDescent="0.25">
      <c r="A24" s="38">
        <v>6</v>
      </c>
      <c r="B24" s="11" t="s">
        <v>62</v>
      </c>
      <c r="C24" s="39" t="s">
        <v>77</v>
      </c>
      <c r="D24" s="32" t="s">
        <v>85</v>
      </c>
      <c r="E24" s="116">
        <v>4.2099999999999999E-2</v>
      </c>
      <c r="F24" s="10" t="s">
        <v>59</v>
      </c>
      <c r="G24" s="1" t="s">
        <v>86</v>
      </c>
      <c r="H24" s="1" t="s">
        <v>87</v>
      </c>
      <c r="I24" s="60">
        <v>0.29820000000000002</v>
      </c>
      <c r="J24" s="16" t="s">
        <v>73</v>
      </c>
      <c r="K24" s="19" t="s">
        <v>88</v>
      </c>
      <c r="L24" s="72"/>
      <c r="M24" s="72"/>
      <c r="N24" s="72"/>
      <c r="O24" s="73">
        <v>0.25</v>
      </c>
      <c r="P24" s="74">
        <v>0.25</v>
      </c>
      <c r="Q24" s="49" t="s">
        <v>54</v>
      </c>
      <c r="R24" s="11" t="s">
        <v>83</v>
      </c>
      <c r="S24" s="11" t="s">
        <v>84</v>
      </c>
      <c r="T24" s="11" t="s">
        <v>83</v>
      </c>
      <c r="U24" s="84" t="str">
        <f t="shared" si="0"/>
        <v>SI</v>
      </c>
      <c r="V24" s="25" t="s">
        <v>58</v>
      </c>
      <c r="W24" s="11" t="s">
        <v>58</v>
      </c>
      <c r="X24" s="108" t="s">
        <v>58</v>
      </c>
      <c r="Y24" s="11" t="s">
        <v>58</v>
      </c>
      <c r="Z24" s="26" t="s">
        <v>58</v>
      </c>
      <c r="AA24" s="179" t="s">
        <v>58</v>
      </c>
      <c r="AB24" s="149" t="s">
        <v>58</v>
      </c>
      <c r="AC24" s="152" t="s">
        <v>58</v>
      </c>
      <c r="AD24" s="143" t="s">
        <v>58</v>
      </c>
      <c r="AE24" s="180" t="s">
        <v>58</v>
      </c>
      <c r="AF24" s="25">
        <f t="shared" si="1"/>
        <v>0</v>
      </c>
      <c r="AG24" s="112"/>
      <c r="AH24" s="112"/>
      <c r="AI24" s="112"/>
      <c r="AJ24" s="113"/>
      <c r="AK24" s="25">
        <f t="shared" si="2"/>
        <v>0.25</v>
      </c>
      <c r="AL24" s="112"/>
      <c r="AM24" s="112"/>
      <c r="AN24" s="112"/>
      <c r="AO24" s="113"/>
      <c r="AP24" s="25" t="str">
        <f t="shared" si="3"/>
        <v>Porcentaje de Giros de la Vigencia 2019</v>
      </c>
      <c r="AQ24" s="11" t="e">
        <f t="shared" si="4"/>
        <v>#VALUE!</v>
      </c>
      <c r="AR24" s="112" t="e">
        <f t="shared" si="4"/>
        <v>#VALUE!</v>
      </c>
      <c r="AS24" s="112"/>
      <c r="AT24" s="113"/>
    </row>
    <row r="25" spans="1:46" ht="120" x14ac:dyDescent="0.25">
      <c r="A25" s="38">
        <v>6</v>
      </c>
      <c r="B25" s="11" t="s">
        <v>62</v>
      </c>
      <c r="C25" s="39" t="s">
        <v>77</v>
      </c>
      <c r="D25" s="32" t="s">
        <v>247</v>
      </c>
      <c r="E25" s="116">
        <v>4.2099999999999999E-2</v>
      </c>
      <c r="F25" s="10" t="s">
        <v>59</v>
      </c>
      <c r="G25" s="1" t="s">
        <v>89</v>
      </c>
      <c r="H25" s="1" t="s">
        <v>90</v>
      </c>
      <c r="I25" s="60">
        <v>0.79690000000000005</v>
      </c>
      <c r="J25" s="16" t="s">
        <v>73</v>
      </c>
      <c r="K25" s="19" t="s">
        <v>91</v>
      </c>
      <c r="L25" s="72"/>
      <c r="M25" s="72"/>
      <c r="N25" s="72"/>
      <c r="O25" s="73">
        <v>0.45</v>
      </c>
      <c r="P25" s="74">
        <v>0.45</v>
      </c>
      <c r="Q25" s="49" t="s">
        <v>54</v>
      </c>
      <c r="R25" s="11" t="s">
        <v>83</v>
      </c>
      <c r="S25" s="11" t="s">
        <v>84</v>
      </c>
      <c r="T25" s="11" t="s">
        <v>83</v>
      </c>
      <c r="U25" s="84" t="str">
        <f t="shared" si="0"/>
        <v>SI</v>
      </c>
      <c r="V25" s="25" t="s">
        <v>58</v>
      </c>
      <c r="W25" s="11" t="s">
        <v>58</v>
      </c>
      <c r="X25" s="108" t="s">
        <v>58</v>
      </c>
      <c r="Y25" s="11" t="s">
        <v>58</v>
      </c>
      <c r="Z25" s="26" t="s">
        <v>58</v>
      </c>
      <c r="AA25" s="179" t="s">
        <v>58</v>
      </c>
      <c r="AB25" s="149" t="s">
        <v>58</v>
      </c>
      <c r="AC25" s="152" t="s">
        <v>58</v>
      </c>
      <c r="AD25" s="143" t="s">
        <v>58</v>
      </c>
      <c r="AE25" s="180" t="s">
        <v>58</v>
      </c>
      <c r="AF25" s="25">
        <f t="shared" si="1"/>
        <v>0</v>
      </c>
      <c r="AG25" s="112"/>
      <c r="AH25" s="112"/>
      <c r="AI25" s="112"/>
      <c r="AJ25" s="113"/>
      <c r="AK25" s="25">
        <f t="shared" si="2"/>
        <v>0.45</v>
      </c>
      <c r="AL25" s="112"/>
      <c r="AM25" s="112"/>
      <c r="AN25" s="112"/>
      <c r="AO25" s="113"/>
      <c r="AP25" s="25" t="str">
        <f t="shared" si="3"/>
        <v>Porcentaje de Giros de Obligaciones por Pagar 2019 y anteriores</v>
      </c>
      <c r="AQ25" s="11" t="e">
        <f t="shared" si="4"/>
        <v>#VALUE!</v>
      </c>
      <c r="AR25" s="112" t="e">
        <f t="shared" si="4"/>
        <v>#VALUE!</v>
      </c>
      <c r="AS25" s="112"/>
      <c r="AT25" s="113"/>
    </row>
    <row r="26" spans="1:46" ht="120" x14ac:dyDescent="0.25">
      <c r="A26" s="38">
        <v>6</v>
      </c>
      <c r="B26" s="11" t="s">
        <v>62</v>
      </c>
      <c r="C26" s="39" t="s">
        <v>77</v>
      </c>
      <c r="D26" s="33" t="s">
        <v>92</v>
      </c>
      <c r="E26" s="116">
        <v>4.2099999999999999E-2</v>
      </c>
      <c r="F26" s="10" t="s">
        <v>59</v>
      </c>
      <c r="G26" s="1" t="s">
        <v>93</v>
      </c>
      <c r="H26" s="1" t="s">
        <v>94</v>
      </c>
      <c r="I26" s="60">
        <v>0.44490000000000002</v>
      </c>
      <c r="J26" s="16" t="s">
        <v>73</v>
      </c>
      <c r="K26" s="19" t="s">
        <v>95</v>
      </c>
      <c r="L26" s="72"/>
      <c r="M26" s="72"/>
      <c r="N26" s="72"/>
      <c r="O26" s="73">
        <v>0.7</v>
      </c>
      <c r="P26" s="74">
        <v>0.7</v>
      </c>
      <c r="Q26" s="49" t="s">
        <v>54</v>
      </c>
      <c r="R26" s="11" t="s">
        <v>83</v>
      </c>
      <c r="S26" s="11" t="s">
        <v>84</v>
      </c>
      <c r="T26" s="11" t="s">
        <v>83</v>
      </c>
      <c r="U26" s="84" t="str">
        <f t="shared" si="0"/>
        <v>SI</v>
      </c>
      <c r="V26" s="25" t="s">
        <v>58</v>
      </c>
      <c r="W26" s="11" t="s">
        <v>58</v>
      </c>
      <c r="X26" s="108" t="s">
        <v>58</v>
      </c>
      <c r="Y26" s="11" t="s">
        <v>58</v>
      </c>
      <c r="Z26" s="26" t="s">
        <v>58</v>
      </c>
      <c r="AA26" s="179">
        <f t="shared" si="5"/>
        <v>0</v>
      </c>
      <c r="AB26" s="149" t="s">
        <v>58</v>
      </c>
      <c r="AC26" s="152" t="s">
        <v>58</v>
      </c>
      <c r="AD26" s="143" t="s">
        <v>58</v>
      </c>
      <c r="AE26" s="180" t="s">
        <v>58</v>
      </c>
      <c r="AF26" s="25">
        <f t="shared" si="1"/>
        <v>0</v>
      </c>
      <c r="AG26" s="112"/>
      <c r="AH26" s="112"/>
      <c r="AI26" s="112"/>
      <c r="AJ26" s="113"/>
      <c r="AK26" s="25">
        <f t="shared" si="2"/>
        <v>0.7</v>
      </c>
      <c r="AL26" s="112"/>
      <c r="AM26" s="112"/>
      <c r="AN26" s="112"/>
      <c r="AO26" s="113"/>
      <c r="AP26" s="25" t="str">
        <f t="shared" si="3"/>
        <v xml:space="preserve">Porcentaje de Giros de Obligaciones por Pagar </v>
      </c>
      <c r="AQ26" s="11" t="e">
        <f t="shared" si="4"/>
        <v>#VALUE!</v>
      </c>
      <c r="AR26" s="112" t="e">
        <f t="shared" si="4"/>
        <v>#VALUE!</v>
      </c>
      <c r="AS26" s="112"/>
      <c r="AT26" s="113"/>
    </row>
    <row r="27" spans="1:46" ht="195" x14ac:dyDescent="0.25">
      <c r="A27" s="38">
        <v>6</v>
      </c>
      <c r="B27" s="11" t="s">
        <v>62</v>
      </c>
      <c r="C27" s="39" t="s">
        <v>77</v>
      </c>
      <c r="D27" s="32" t="s">
        <v>96</v>
      </c>
      <c r="E27" s="116">
        <v>4.2099999999999999E-2</v>
      </c>
      <c r="F27" s="10" t="s">
        <v>64</v>
      </c>
      <c r="G27" s="1" t="s">
        <v>97</v>
      </c>
      <c r="H27" s="18" t="s">
        <v>66</v>
      </c>
      <c r="I27" s="57" t="s">
        <v>67</v>
      </c>
      <c r="J27" s="16" t="s">
        <v>68</v>
      </c>
      <c r="K27" s="19" t="s">
        <v>69</v>
      </c>
      <c r="L27" s="73"/>
      <c r="M27" s="73">
        <v>1</v>
      </c>
      <c r="N27" s="73">
        <v>1</v>
      </c>
      <c r="O27" s="73">
        <v>1</v>
      </c>
      <c r="P27" s="74">
        <v>1</v>
      </c>
      <c r="Q27" s="49" t="s">
        <v>54</v>
      </c>
      <c r="R27" s="11" t="s">
        <v>98</v>
      </c>
      <c r="S27" s="11" t="s">
        <v>99</v>
      </c>
      <c r="T27" s="26"/>
      <c r="U27" s="84" t="str">
        <f t="shared" si="0"/>
        <v>SI</v>
      </c>
      <c r="V27" s="25" t="s">
        <v>100</v>
      </c>
      <c r="W27" s="11" t="s">
        <v>100</v>
      </c>
      <c r="X27" s="108" t="s">
        <v>100</v>
      </c>
      <c r="Y27" s="11" t="s">
        <v>100</v>
      </c>
      <c r="Z27" s="26" t="s">
        <v>100</v>
      </c>
      <c r="AA27" s="191">
        <v>1</v>
      </c>
      <c r="AB27" s="150">
        <v>1</v>
      </c>
      <c r="AC27" s="152">
        <v>1</v>
      </c>
      <c r="AD27" s="112" t="s">
        <v>223</v>
      </c>
      <c r="AE27" s="180" t="s">
        <v>98</v>
      </c>
      <c r="AF27" s="25">
        <f t="shared" si="1"/>
        <v>1</v>
      </c>
      <c r="AG27" s="112"/>
      <c r="AH27" s="112"/>
      <c r="AI27" s="112"/>
      <c r="AJ27" s="113"/>
      <c r="AK27" s="25">
        <f t="shared" si="2"/>
        <v>1</v>
      </c>
      <c r="AL27" s="112"/>
      <c r="AM27" s="112"/>
      <c r="AN27" s="112"/>
      <c r="AO27" s="113"/>
      <c r="AP27" s="25" t="str">
        <f t="shared" si="3"/>
        <v>Porcentaje de ejecución del SIPSE local</v>
      </c>
      <c r="AQ27" s="11" t="e">
        <f t="shared" si="4"/>
        <v>#VALUE!</v>
      </c>
      <c r="AR27" s="112" t="e">
        <f t="shared" si="4"/>
        <v>#VALUE!</v>
      </c>
      <c r="AS27" s="112"/>
      <c r="AT27" s="113"/>
    </row>
    <row r="28" spans="1:46" ht="291.75" customHeight="1" x14ac:dyDescent="0.25">
      <c r="A28" s="38">
        <v>6</v>
      </c>
      <c r="B28" s="11" t="s">
        <v>62</v>
      </c>
      <c r="C28" s="39" t="s">
        <v>77</v>
      </c>
      <c r="D28" s="32" t="s">
        <v>101</v>
      </c>
      <c r="E28" s="116">
        <v>4.2099999999999999E-2</v>
      </c>
      <c r="F28" s="10" t="s">
        <v>59</v>
      </c>
      <c r="G28" s="1" t="s">
        <v>102</v>
      </c>
      <c r="H28" s="18" t="s">
        <v>66</v>
      </c>
      <c r="I28" s="57" t="s">
        <v>67</v>
      </c>
      <c r="J28" s="16" t="s">
        <v>68</v>
      </c>
      <c r="K28" s="19" t="s">
        <v>69</v>
      </c>
      <c r="L28" s="73"/>
      <c r="M28" s="73">
        <v>1</v>
      </c>
      <c r="N28" s="73">
        <v>1</v>
      </c>
      <c r="O28" s="73">
        <v>1</v>
      </c>
      <c r="P28" s="74">
        <v>1</v>
      </c>
      <c r="Q28" s="49" t="s">
        <v>54</v>
      </c>
      <c r="R28" s="11" t="s">
        <v>103</v>
      </c>
      <c r="S28" s="11" t="s">
        <v>104</v>
      </c>
      <c r="T28" s="71" t="s">
        <v>105</v>
      </c>
      <c r="U28" s="84" t="str">
        <f t="shared" si="0"/>
        <v>SI</v>
      </c>
      <c r="V28" s="25" t="s">
        <v>100</v>
      </c>
      <c r="W28" s="11" t="s">
        <v>100</v>
      </c>
      <c r="X28" s="108" t="s">
        <v>100</v>
      </c>
      <c r="Y28" s="11" t="s">
        <v>100</v>
      </c>
      <c r="Z28" s="26" t="s">
        <v>100</v>
      </c>
      <c r="AA28" s="190">
        <f t="shared" si="5"/>
        <v>1</v>
      </c>
      <c r="AB28" s="190">
        <f t="shared" si="5"/>
        <v>1</v>
      </c>
      <c r="AC28" s="152">
        <v>1</v>
      </c>
      <c r="AD28" s="112" t="s">
        <v>224</v>
      </c>
      <c r="AE28" s="144" t="s">
        <v>225</v>
      </c>
      <c r="AF28" s="25">
        <f t="shared" si="1"/>
        <v>1</v>
      </c>
      <c r="AG28" s="112"/>
      <c r="AH28" s="112"/>
      <c r="AI28" s="112"/>
      <c r="AJ28" s="113"/>
      <c r="AK28" s="25">
        <f t="shared" si="2"/>
        <v>1</v>
      </c>
      <c r="AL28" s="112"/>
      <c r="AM28" s="112"/>
      <c r="AN28" s="112"/>
      <c r="AO28" s="113"/>
      <c r="AP28" s="25" t="str">
        <f t="shared" si="3"/>
        <v>Porcentaje de avance acumulado en el cumplimiento del Plan de Sostenibilidad contable programado</v>
      </c>
      <c r="AQ28" s="11" t="e">
        <f t="shared" si="4"/>
        <v>#VALUE!</v>
      </c>
      <c r="AR28" s="112" t="e">
        <f t="shared" si="4"/>
        <v>#VALUE!</v>
      </c>
      <c r="AS28" s="112"/>
      <c r="AT28" s="113"/>
    </row>
    <row r="29" spans="1:46" ht="134.25" customHeight="1" x14ac:dyDescent="0.25">
      <c r="A29" s="38">
        <v>6</v>
      </c>
      <c r="B29" s="11" t="s">
        <v>62</v>
      </c>
      <c r="C29" s="39" t="s">
        <v>77</v>
      </c>
      <c r="D29" s="32" t="s">
        <v>217</v>
      </c>
      <c r="E29" s="116">
        <v>4.2099999999999999E-2</v>
      </c>
      <c r="F29" s="10" t="s">
        <v>59</v>
      </c>
      <c r="G29" s="1" t="s">
        <v>218</v>
      </c>
      <c r="H29" s="18" t="s">
        <v>219</v>
      </c>
      <c r="I29" s="57" t="s">
        <v>67</v>
      </c>
      <c r="J29" s="16" t="s">
        <v>68</v>
      </c>
      <c r="K29" s="19" t="s">
        <v>74</v>
      </c>
      <c r="L29" s="145">
        <v>0</v>
      </c>
      <c r="M29" s="145">
        <v>0</v>
      </c>
      <c r="N29" s="145">
        <v>0</v>
      </c>
      <c r="O29" s="145">
        <v>1</v>
      </c>
      <c r="P29" s="146">
        <v>1</v>
      </c>
      <c r="Q29" s="38" t="s">
        <v>54</v>
      </c>
      <c r="R29" s="11" t="s">
        <v>220</v>
      </c>
      <c r="S29" s="11" t="s">
        <v>221</v>
      </c>
      <c r="T29" s="147" t="s">
        <v>222</v>
      </c>
      <c r="U29" s="148"/>
      <c r="V29" s="25" t="s">
        <v>100</v>
      </c>
      <c r="W29" s="11" t="s">
        <v>100</v>
      </c>
      <c r="X29" s="108" t="s">
        <v>100</v>
      </c>
      <c r="Y29" s="11" t="s">
        <v>100</v>
      </c>
      <c r="Z29" s="26" t="s">
        <v>100</v>
      </c>
      <c r="AA29" s="179" t="s">
        <v>100</v>
      </c>
      <c r="AB29" s="149" t="s">
        <v>100</v>
      </c>
      <c r="AC29" s="152" t="s">
        <v>100</v>
      </c>
      <c r="AD29" s="11" t="s">
        <v>100</v>
      </c>
      <c r="AE29" s="26" t="s">
        <v>100</v>
      </c>
      <c r="AF29" s="25"/>
      <c r="AG29" s="112"/>
      <c r="AH29" s="112"/>
      <c r="AI29" s="112"/>
      <c r="AJ29" s="113"/>
      <c r="AK29" s="25"/>
      <c r="AL29" s="112"/>
      <c r="AM29" s="112"/>
      <c r="AN29" s="112"/>
      <c r="AO29" s="113"/>
      <c r="AP29" s="25"/>
      <c r="AQ29" s="11"/>
      <c r="AR29" s="112"/>
      <c r="AS29" s="112"/>
      <c r="AT29" s="113"/>
    </row>
    <row r="30" spans="1:46" ht="127.5" customHeight="1" x14ac:dyDescent="0.25">
      <c r="A30" s="38">
        <v>7</v>
      </c>
      <c r="B30" s="11" t="s">
        <v>50</v>
      </c>
      <c r="C30" s="39" t="s">
        <v>106</v>
      </c>
      <c r="D30" s="32" t="s">
        <v>107</v>
      </c>
      <c r="E30" s="116">
        <v>4.2099999999999999E-2</v>
      </c>
      <c r="F30" s="10" t="s">
        <v>59</v>
      </c>
      <c r="G30" s="1" t="s">
        <v>108</v>
      </c>
      <c r="H30" s="1" t="s">
        <v>109</v>
      </c>
      <c r="I30" s="57">
        <v>227</v>
      </c>
      <c r="J30" s="16" t="s">
        <v>73</v>
      </c>
      <c r="K30" s="19" t="s">
        <v>110</v>
      </c>
      <c r="L30" s="73">
        <v>0.25</v>
      </c>
      <c r="M30" s="73">
        <v>0.5</v>
      </c>
      <c r="N30" s="73">
        <v>0.75</v>
      </c>
      <c r="O30" s="73">
        <v>1</v>
      </c>
      <c r="P30" s="74">
        <v>1</v>
      </c>
      <c r="Q30" s="49" t="s">
        <v>54</v>
      </c>
      <c r="R30" s="11" t="s">
        <v>111</v>
      </c>
      <c r="S30" s="11" t="s">
        <v>112</v>
      </c>
      <c r="T30" s="71" t="s">
        <v>113</v>
      </c>
      <c r="U30" s="84" t="str">
        <f t="shared" si="0"/>
        <v>SI</v>
      </c>
      <c r="V30" s="154">
        <f>L30</f>
        <v>0.25</v>
      </c>
      <c r="W30" s="111">
        <v>0.09</v>
      </c>
      <c r="X30" s="103">
        <f>W30/V30</f>
        <v>0.36</v>
      </c>
      <c r="Y30" s="11" t="s">
        <v>201</v>
      </c>
      <c r="Z30" s="204" t="s">
        <v>145</v>
      </c>
      <c r="AA30" s="190">
        <v>0.5</v>
      </c>
      <c r="AB30" s="150">
        <v>0.3</v>
      </c>
      <c r="AC30" s="152">
        <f t="shared" ref="AC30:AC36" si="6">AB30/AA30</f>
        <v>0.6</v>
      </c>
      <c r="AD30" s="112" t="s">
        <v>226</v>
      </c>
      <c r="AE30" s="144" t="s">
        <v>227</v>
      </c>
      <c r="AF30" s="25">
        <f t="shared" si="1"/>
        <v>0.75</v>
      </c>
      <c r="AG30" s="112"/>
      <c r="AH30" s="112"/>
      <c r="AI30" s="112"/>
      <c r="AJ30" s="113"/>
      <c r="AK30" s="25">
        <f t="shared" si="2"/>
        <v>1</v>
      </c>
      <c r="AL30" s="112"/>
      <c r="AM30" s="112"/>
      <c r="AN30" s="112"/>
      <c r="AO30" s="113"/>
      <c r="AP30" s="25" t="str">
        <f t="shared" si="3"/>
        <v>Respuesta a los requerimiento de los ciudadanos</v>
      </c>
      <c r="AQ30" s="11">
        <f t="shared" si="4"/>
        <v>2.5</v>
      </c>
      <c r="AR30" s="112">
        <f t="shared" si="4"/>
        <v>0.39</v>
      </c>
      <c r="AS30" s="112"/>
      <c r="AT30" s="113"/>
    </row>
    <row r="31" spans="1:46" ht="375" x14ac:dyDescent="0.25">
      <c r="A31" s="38">
        <v>1</v>
      </c>
      <c r="B31" s="11" t="s">
        <v>114</v>
      </c>
      <c r="C31" s="39" t="s">
        <v>115</v>
      </c>
      <c r="D31" s="33" t="s">
        <v>116</v>
      </c>
      <c r="E31" s="116">
        <v>4.2099999999999999E-2</v>
      </c>
      <c r="F31" s="10" t="s">
        <v>59</v>
      </c>
      <c r="G31" s="1" t="s">
        <v>117</v>
      </c>
      <c r="H31" s="1" t="s">
        <v>118</v>
      </c>
      <c r="I31" s="57">
        <v>42</v>
      </c>
      <c r="J31" s="16" t="s">
        <v>52</v>
      </c>
      <c r="K31" s="19" t="s">
        <v>119</v>
      </c>
      <c r="L31" s="72">
        <v>8</v>
      </c>
      <c r="M31" s="72">
        <v>15</v>
      </c>
      <c r="N31" s="72">
        <v>15</v>
      </c>
      <c r="O31" s="72">
        <v>12</v>
      </c>
      <c r="P31" s="76">
        <f t="shared" ref="P31:P37" si="7">L31+M31+N31+O31</f>
        <v>50</v>
      </c>
      <c r="Q31" s="49" t="s">
        <v>54</v>
      </c>
      <c r="R31" s="11" t="s">
        <v>120</v>
      </c>
      <c r="S31" s="11" t="s">
        <v>121</v>
      </c>
      <c r="T31" s="71" t="s">
        <v>122</v>
      </c>
      <c r="U31" s="84" t="s">
        <v>123</v>
      </c>
      <c r="V31" s="70">
        <f t="shared" ref="V31:V43" si="8">L31</f>
        <v>8</v>
      </c>
      <c r="W31" s="142">
        <v>8</v>
      </c>
      <c r="X31" s="104">
        <v>1</v>
      </c>
      <c r="Y31" s="63" t="s">
        <v>124</v>
      </c>
      <c r="Z31" s="71" t="s">
        <v>122</v>
      </c>
      <c r="AA31" s="179">
        <f t="shared" si="5"/>
        <v>15</v>
      </c>
      <c r="AB31" s="149">
        <v>15</v>
      </c>
      <c r="AC31" s="152">
        <f t="shared" si="6"/>
        <v>1</v>
      </c>
      <c r="AD31" s="112" t="s">
        <v>214</v>
      </c>
      <c r="AE31" s="144" t="s">
        <v>122</v>
      </c>
      <c r="AF31" s="25">
        <f t="shared" si="1"/>
        <v>15</v>
      </c>
      <c r="AG31" s="112"/>
      <c r="AH31" s="112"/>
      <c r="AI31" s="112"/>
      <c r="AJ31" s="113"/>
      <c r="AK31" s="25">
        <f t="shared" si="2"/>
        <v>12</v>
      </c>
      <c r="AL31" s="112"/>
      <c r="AM31" s="112"/>
      <c r="AN31" s="112"/>
      <c r="AO31" s="113"/>
      <c r="AP31" s="25" t="str">
        <f t="shared" si="3"/>
        <v>Acciones de control a las actuaciones de IVC control en materia actividad económica</v>
      </c>
      <c r="AQ31" s="11">
        <f t="shared" si="4"/>
        <v>50</v>
      </c>
      <c r="AR31" s="112">
        <f t="shared" si="4"/>
        <v>23</v>
      </c>
      <c r="AS31" s="112"/>
      <c r="AT31" s="113"/>
    </row>
    <row r="32" spans="1:46" ht="210" x14ac:dyDescent="0.25">
      <c r="A32" s="38">
        <v>1</v>
      </c>
      <c r="B32" s="11" t="s">
        <v>114</v>
      </c>
      <c r="C32" s="39" t="s">
        <v>115</v>
      </c>
      <c r="D32" s="33" t="s">
        <v>253</v>
      </c>
      <c r="E32" s="116">
        <v>4.2099999999999999E-2</v>
      </c>
      <c r="F32" s="10" t="s">
        <v>59</v>
      </c>
      <c r="G32" s="1" t="s">
        <v>125</v>
      </c>
      <c r="H32" s="1" t="s">
        <v>126</v>
      </c>
      <c r="I32" s="57">
        <v>24</v>
      </c>
      <c r="J32" s="16" t="s">
        <v>52</v>
      </c>
      <c r="K32" s="19" t="s">
        <v>119</v>
      </c>
      <c r="L32" s="72">
        <v>6</v>
      </c>
      <c r="M32" s="72">
        <v>8</v>
      </c>
      <c r="N32" s="72">
        <v>8</v>
      </c>
      <c r="O32" s="72">
        <v>12</v>
      </c>
      <c r="P32" s="72">
        <f t="shared" si="7"/>
        <v>34</v>
      </c>
      <c r="Q32" s="49" t="s">
        <v>54</v>
      </c>
      <c r="R32" s="11" t="s">
        <v>120</v>
      </c>
      <c r="S32" s="11" t="s">
        <v>121</v>
      </c>
      <c r="T32" s="71" t="s">
        <v>127</v>
      </c>
      <c r="U32" s="84" t="str">
        <f t="shared" si="0"/>
        <v>SI</v>
      </c>
      <c r="V32" s="70">
        <f t="shared" si="8"/>
        <v>6</v>
      </c>
      <c r="W32" s="142">
        <v>2</v>
      </c>
      <c r="X32" s="104">
        <f t="shared" ref="X32" si="9">W32/V32</f>
        <v>0.33333333333333331</v>
      </c>
      <c r="Y32" s="63" t="s">
        <v>128</v>
      </c>
      <c r="Z32" s="71" t="s">
        <v>127</v>
      </c>
      <c r="AA32" s="179">
        <f t="shared" si="5"/>
        <v>8</v>
      </c>
      <c r="AB32" s="149">
        <v>8</v>
      </c>
      <c r="AC32" s="152">
        <f t="shared" si="6"/>
        <v>1</v>
      </c>
      <c r="AD32" s="112" t="s">
        <v>215</v>
      </c>
      <c r="AE32" s="144" t="s">
        <v>127</v>
      </c>
      <c r="AF32" s="25">
        <f t="shared" si="1"/>
        <v>8</v>
      </c>
      <c r="AG32" s="112"/>
      <c r="AH32" s="112"/>
      <c r="AI32" s="112"/>
      <c r="AJ32" s="113"/>
      <c r="AK32" s="25">
        <f t="shared" si="2"/>
        <v>12</v>
      </c>
      <c r="AL32" s="112"/>
      <c r="AM32" s="112"/>
      <c r="AN32" s="112"/>
      <c r="AO32" s="113"/>
      <c r="AP32" s="25" t="str">
        <f t="shared" si="3"/>
        <v>Acciones de control a las actuaciones de IVC control en materia de  integridad del espacio publico.</v>
      </c>
      <c r="AQ32" s="11">
        <f t="shared" si="4"/>
        <v>34</v>
      </c>
      <c r="AR32" s="112">
        <f t="shared" si="4"/>
        <v>10</v>
      </c>
      <c r="AS32" s="112"/>
      <c r="AT32" s="113"/>
    </row>
    <row r="33" spans="1:49" ht="225" x14ac:dyDescent="0.25">
      <c r="A33" s="38">
        <v>1</v>
      </c>
      <c r="B33" s="11" t="s">
        <v>114</v>
      </c>
      <c r="C33" s="39" t="s">
        <v>115</v>
      </c>
      <c r="D33" s="33" t="s">
        <v>252</v>
      </c>
      <c r="E33" s="116">
        <v>4.2099999999999999E-2</v>
      </c>
      <c r="F33" s="10" t="s">
        <v>59</v>
      </c>
      <c r="G33" s="1" t="s">
        <v>129</v>
      </c>
      <c r="H33" s="1" t="s">
        <v>130</v>
      </c>
      <c r="I33" s="57">
        <v>26</v>
      </c>
      <c r="J33" s="16" t="s">
        <v>52</v>
      </c>
      <c r="K33" s="19" t="s">
        <v>119</v>
      </c>
      <c r="L33" s="72">
        <v>6</v>
      </c>
      <c r="M33" s="72">
        <v>8</v>
      </c>
      <c r="N33" s="72">
        <v>8</v>
      </c>
      <c r="O33" s="72">
        <v>16</v>
      </c>
      <c r="P33" s="72">
        <f t="shared" si="7"/>
        <v>38</v>
      </c>
      <c r="Q33" s="49" t="s">
        <v>54</v>
      </c>
      <c r="R33" s="11" t="s">
        <v>120</v>
      </c>
      <c r="S33" s="11" t="s">
        <v>121</v>
      </c>
      <c r="T33" s="71" t="s">
        <v>131</v>
      </c>
      <c r="U33" s="84" t="str">
        <f t="shared" si="0"/>
        <v>SI</v>
      </c>
      <c r="V33" s="70">
        <f t="shared" si="8"/>
        <v>6</v>
      </c>
      <c r="W33" s="142">
        <v>6</v>
      </c>
      <c r="X33" s="104">
        <v>1</v>
      </c>
      <c r="Y33" s="63" t="s">
        <v>132</v>
      </c>
      <c r="Z33" s="71" t="s">
        <v>131</v>
      </c>
      <c r="AA33" s="179">
        <f t="shared" si="5"/>
        <v>8</v>
      </c>
      <c r="AB33" s="149">
        <v>0</v>
      </c>
      <c r="AC33" s="152">
        <f t="shared" si="6"/>
        <v>0</v>
      </c>
      <c r="AD33" s="112" t="s">
        <v>228</v>
      </c>
      <c r="AE33" s="113" t="s">
        <v>211</v>
      </c>
      <c r="AF33" s="25">
        <f t="shared" si="1"/>
        <v>8</v>
      </c>
      <c r="AG33" s="112"/>
      <c r="AH33" s="112"/>
      <c r="AI33" s="112"/>
      <c r="AJ33" s="113"/>
      <c r="AK33" s="25">
        <f t="shared" si="2"/>
        <v>16</v>
      </c>
      <c r="AL33" s="112"/>
      <c r="AM33" s="112"/>
      <c r="AN33" s="112"/>
      <c r="AO33" s="113"/>
      <c r="AP33" s="25" t="str">
        <f t="shared" si="3"/>
        <v>Acciones de control  en materia de obras y urbanismo</v>
      </c>
      <c r="AQ33" s="11">
        <f t="shared" si="4"/>
        <v>38</v>
      </c>
      <c r="AR33" s="112">
        <f t="shared" si="4"/>
        <v>6</v>
      </c>
      <c r="AS33" s="112"/>
      <c r="AT33" s="113"/>
    </row>
    <row r="34" spans="1:49" ht="207.75" customHeight="1" x14ac:dyDescent="0.25">
      <c r="A34" s="38">
        <v>1</v>
      </c>
      <c r="B34" s="11" t="s">
        <v>114</v>
      </c>
      <c r="C34" s="39" t="s">
        <v>115</v>
      </c>
      <c r="D34" s="32" t="s">
        <v>248</v>
      </c>
      <c r="E34" s="116">
        <v>4.2099999999999999E-2</v>
      </c>
      <c r="F34" s="10" t="s">
        <v>59</v>
      </c>
      <c r="G34" s="1" t="s">
        <v>133</v>
      </c>
      <c r="H34" s="1" t="s">
        <v>134</v>
      </c>
      <c r="I34" s="57">
        <v>16663</v>
      </c>
      <c r="J34" s="16" t="s">
        <v>73</v>
      </c>
      <c r="K34" s="19" t="s">
        <v>135</v>
      </c>
      <c r="L34" s="73">
        <v>0</v>
      </c>
      <c r="M34" s="73">
        <v>0.15</v>
      </c>
      <c r="N34" s="73">
        <v>0.185</v>
      </c>
      <c r="O34" s="73">
        <v>0.22</v>
      </c>
      <c r="P34" s="74">
        <v>0.22</v>
      </c>
      <c r="Q34" s="49" t="s">
        <v>54</v>
      </c>
      <c r="R34" s="11" t="s">
        <v>136</v>
      </c>
      <c r="S34" s="11" t="s">
        <v>121</v>
      </c>
      <c r="T34" s="64"/>
      <c r="U34" s="84" t="str">
        <f t="shared" si="0"/>
        <v>SI</v>
      </c>
      <c r="V34" s="205" t="s">
        <v>100</v>
      </c>
      <c r="W34" s="63" t="s">
        <v>100</v>
      </c>
      <c r="X34" s="109" t="s">
        <v>100</v>
      </c>
      <c r="Y34" s="63" t="s">
        <v>100</v>
      </c>
      <c r="Z34" s="64" t="s">
        <v>100</v>
      </c>
      <c r="AA34" s="191">
        <v>0.15</v>
      </c>
      <c r="AB34" s="153">
        <v>0.12280000000000001</v>
      </c>
      <c r="AC34" s="152">
        <f t="shared" si="6"/>
        <v>0.81866666666666676</v>
      </c>
      <c r="AD34" s="112" t="s">
        <v>229</v>
      </c>
      <c r="AE34" s="113"/>
      <c r="AF34" s="25">
        <f t="shared" si="1"/>
        <v>0.185</v>
      </c>
      <c r="AG34" s="112"/>
      <c r="AH34" s="112"/>
      <c r="AI34" s="112"/>
      <c r="AJ34" s="113"/>
      <c r="AK34" s="25">
        <f t="shared" si="2"/>
        <v>0.22</v>
      </c>
      <c r="AL34" s="112"/>
      <c r="AM34" s="112"/>
      <c r="AN34" s="112"/>
      <c r="AO34" s="113"/>
      <c r="AP34" s="25" t="str">
        <f t="shared" si="3"/>
        <v xml:space="preserve">Porcentaje de expedientes de policía con impulso procesal </v>
      </c>
      <c r="AQ34" s="11" t="e">
        <f t="shared" si="4"/>
        <v>#VALUE!</v>
      </c>
      <c r="AR34" s="112" t="e">
        <f t="shared" si="4"/>
        <v>#VALUE!</v>
      </c>
      <c r="AS34" s="112"/>
      <c r="AT34" s="113"/>
    </row>
    <row r="35" spans="1:49" ht="105" x14ac:dyDescent="0.25">
      <c r="A35" s="38" t="s">
        <v>137</v>
      </c>
      <c r="B35" s="11" t="s">
        <v>114</v>
      </c>
      <c r="C35" s="39" t="s">
        <v>115</v>
      </c>
      <c r="D35" s="32" t="s">
        <v>249</v>
      </c>
      <c r="E35" s="116">
        <v>4.2099999999999999E-2</v>
      </c>
      <c r="F35" s="10" t="s">
        <v>59</v>
      </c>
      <c r="G35" s="1" t="s">
        <v>138</v>
      </c>
      <c r="H35" s="1" t="s">
        <v>139</v>
      </c>
      <c r="I35" s="57">
        <v>16663</v>
      </c>
      <c r="J35" s="16" t="s">
        <v>52</v>
      </c>
      <c r="K35" s="19" t="s">
        <v>140</v>
      </c>
      <c r="L35" s="73">
        <v>0.05</v>
      </c>
      <c r="M35" s="73">
        <v>0.05</v>
      </c>
      <c r="N35" s="217">
        <v>3.5000000000000003E-2</v>
      </c>
      <c r="O35" s="217">
        <v>3.5000000000000003E-2</v>
      </c>
      <c r="P35" s="74">
        <f>SUM(L35:O35)</f>
        <v>0.17</v>
      </c>
      <c r="Q35" s="49" t="s">
        <v>54</v>
      </c>
      <c r="R35" s="11" t="s">
        <v>136</v>
      </c>
      <c r="S35" s="11" t="s">
        <v>121</v>
      </c>
      <c r="T35" s="64"/>
      <c r="U35" s="84" t="str">
        <f t="shared" si="0"/>
        <v>SI</v>
      </c>
      <c r="V35" s="206">
        <f t="shared" si="8"/>
        <v>0.05</v>
      </c>
      <c r="W35" s="85">
        <v>0</v>
      </c>
      <c r="X35" s="105">
        <v>0</v>
      </c>
      <c r="Y35" s="63" t="s">
        <v>230</v>
      </c>
      <c r="Z35" s="64" t="s">
        <v>141</v>
      </c>
      <c r="AA35" s="190">
        <f t="shared" si="5"/>
        <v>0.05</v>
      </c>
      <c r="AB35" s="153">
        <v>1.15E-2</v>
      </c>
      <c r="AC35" s="152">
        <f t="shared" si="6"/>
        <v>0.22999999999999998</v>
      </c>
      <c r="AD35" s="112" t="s">
        <v>231</v>
      </c>
      <c r="AE35" s="113"/>
      <c r="AF35" s="25">
        <f t="shared" si="1"/>
        <v>3.5000000000000003E-2</v>
      </c>
      <c r="AG35" s="112"/>
      <c r="AH35" s="112"/>
      <c r="AI35" s="112"/>
      <c r="AJ35" s="113"/>
      <c r="AK35" s="25">
        <f t="shared" si="2"/>
        <v>3.5000000000000003E-2</v>
      </c>
      <c r="AL35" s="112"/>
      <c r="AM35" s="112"/>
      <c r="AN35" s="112"/>
      <c r="AO35" s="113"/>
      <c r="AP35" s="25" t="str">
        <f t="shared" si="3"/>
        <v>Porcentaje de expedientes de policía con fallo de fondo</v>
      </c>
      <c r="AQ35" s="11">
        <f t="shared" si="4"/>
        <v>0.17</v>
      </c>
      <c r="AR35" s="112">
        <f t="shared" si="4"/>
        <v>1.15E-2</v>
      </c>
      <c r="AS35" s="112"/>
      <c r="AT35" s="113"/>
    </row>
    <row r="36" spans="1:49" ht="144.75" customHeight="1" x14ac:dyDescent="0.25">
      <c r="A36" s="38">
        <v>1</v>
      </c>
      <c r="B36" s="11" t="s">
        <v>114</v>
      </c>
      <c r="C36" s="39" t="s">
        <v>115</v>
      </c>
      <c r="D36" s="66" t="s">
        <v>250</v>
      </c>
      <c r="E36" s="116">
        <v>4.2099999999999999E-2</v>
      </c>
      <c r="F36" s="10" t="s">
        <v>59</v>
      </c>
      <c r="G36" s="1" t="s">
        <v>142</v>
      </c>
      <c r="H36" s="68" t="s">
        <v>143</v>
      </c>
      <c r="I36" s="57">
        <v>379</v>
      </c>
      <c r="J36" s="16" t="s">
        <v>52</v>
      </c>
      <c r="K36" s="19" t="s">
        <v>142</v>
      </c>
      <c r="L36" s="72">
        <v>43</v>
      </c>
      <c r="M36" s="72">
        <v>64</v>
      </c>
      <c r="N36" s="72">
        <v>22</v>
      </c>
      <c r="O36" s="72">
        <v>87</v>
      </c>
      <c r="P36" s="72">
        <f t="shared" si="7"/>
        <v>216</v>
      </c>
      <c r="Q36" s="49" t="s">
        <v>54</v>
      </c>
      <c r="R36" s="11" t="s">
        <v>136</v>
      </c>
      <c r="S36" s="11" t="s">
        <v>121</v>
      </c>
      <c r="T36" s="64"/>
      <c r="U36" s="84" t="str">
        <f t="shared" si="0"/>
        <v>SI</v>
      </c>
      <c r="V36" s="86">
        <f t="shared" si="8"/>
        <v>43</v>
      </c>
      <c r="W36" s="86">
        <v>1</v>
      </c>
      <c r="X36" s="106">
        <f>W36/V36</f>
        <v>2.3255813953488372E-2</v>
      </c>
      <c r="Y36" s="207" t="s">
        <v>144</v>
      </c>
      <c r="Z36" s="208" t="s">
        <v>145</v>
      </c>
      <c r="AA36" s="179">
        <f t="shared" si="5"/>
        <v>64</v>
      </c>
      <c r="AB36" s="149">
        <v>0</v>
      </c>
      <c r="AC36" s="152">
        <f t="shared" si="6"/>
        <v>0</v>
      </c>
      <c r="AD36" s="112" t="s">
        <v>216</v>
      </c>
      <c r="AE36" s="180" t="s">
        <v>136</v>
      </c>
      <c r="AF36" s="25">
        <f t="shared" si="1"/>
        <v>22</v>
      </c>
      <c r="AG36" s="112"/>
      <c r="AH36" s="112"/>
      <c r="AI36" s="112"/>
      <c r="AJ36" s="113"/>
      <c r="AK36" s="25">
        <f t="shared" si="2"/>
        <v>87</v>
      </c>
      <c r="AL36" s="112"/>
      <c r="AM36" s="112"/>
      <c r="AN36" s="112"/>
      <c r="AO36" s="113"/>
      <c r="AP36" s="25" t="str">
        <f t="shared" si="3"/>
        <v>Actuaciones administrativas terminadas</v>
      </c>
      <c r="AQ36" s="11">
        <f t="shared" si="4"/>
        <v>216</v>
      </c>
      <c r="AR36" s="112">
        <f t="shared" si="4"/>
        <v>1</v>
      </c>
      <c r="AS36" s="112"/>
      <c r="AT36" s="113"/>
    </row>
    <row r="37" spans="1:49" ht="105" x14ac:dyDescent="0.25">
      <c r="A37" s="38">
        <v>1</v>
      </c>
      <c r="B37" s="11" t="s">
        <v>114</v>
      </c>
      <c r="C37" s="39" t="s">
        <v>115</v>
      </c>
      <c r="D37" s="34" t="s">
        <v>251</v>
      </c>
      <c r="E37" s="116">
        <v>4.2099999999999999E-2</v>
      </c>
      <c r="F37" s="17" t="s">
        <v>59</v>
      </c>
      <c r="G37" s="1" t="s">
        <v>146</v>
      </c>
      <c r="H37" s="67" t="s">
        <v>147</v>
      </c>
      <c r="I37" s="61" t="s">
        <v>67</v>
      </c>
      <c r="J37" s="22" t="s">
        <v>52</v>
      </c>
      <c r="K37" s="19" t="s">
        <v>148</v>
      </c>
      <c r="L37" s="77">
        <v>0</v>
      </c>
      <c r="M37" s="77">
        <v>0</v>
      </c>
      <c r="N37" s="77">
        <v>28</v>
      </c>
      <c r="O37" s="77">
        <v>115</v>
      </c>
      <c r="P37" s="78">
        <f t="shared" si="7"/>
        <v>143</v>
      </c>
      <c r="Q37" s="49" t="s">
        <v>54</v>
      </c>
      <c r="R37" s="11" t="s">
        <v>136</v>
      </c>
      <c r="S37" s="11" t="s">
        <v>121</v>
      </c>
      <c r="T37" s="64"/>
      <c r="U37" s="84" t="str">
        <f t="shared" si="0"/>
        <v>SI</v>
      </c>
      <c r="V37" s="70">
        <f t="shared" si="8"/>
        <v>0</v>
      </c>
      <c r="W37" s="11" t="s">
        <v>58</v>
      </c>
      <c r="X37" s="108" t="s">
        <v>58</v>
      </c>
      <c r="Y37" s="11" t="s">
        <v>58</v>
      </c>
      <c r="Z37" s="26" t="s">
        <v>58</v>
      </c>
      <c r="AA37" s="179">
        <f t="shared" si="5"/>
        <v>0</v>
      </c>
      <c r="AB37" s="149" t="s">
        <v>58</v>
      </c>
      <c r="AC37" s="152" t="s">
        <v>58</v>
      </c>
      <c r="AD37" s="143" t="s">
        <v>58</v>
      </c>
      <c r="AE37" s="180" t="s">
        <v>58</v>
      </c>
      <c r="AF37" s="25">
        <f t="shared" si="1"/>
        <v>28</v>
      </c>
      <c r="AG37" s="112"/>
      <c r="AH37" s="112"/>
      <c r="AI37" s="112"/>
      <c r="AJ37" s="113"/>
      <c r="AK37" s="25">
        <f t="shared" si="2"/>
        <v>115</v>
      </c>
      <c r="AL37" s="112"/>
      <c r="AM37" s="112"/>
      <c r="AN37" s="112"/>
      <c r="AO37" s="113"/>
      <c r="AP37" s="25" t="str">
        <f t="shared" si="3"/>
        <v>Actuaciones administrativas terminadas por agotamiento de la via gubernativa</v>
      </c>
      <c r="AQ37" s="11">
        <f t="shared" si="4"/>
        <v>143</v>
      </c>
      <c r="AR37" s="112" t="e">
        <f t="shared" si="4"/>
        <v>#VALUE!</v>
      </c>
      <c r="AS37" s="112"/>
      <c r="AT37" s="113"/>
    </row>
    <row r="38" spans="1:49" s="102" customFormat="1" ht="24" customHeight="1" x14ac:dyDescent="0.25">
      <c r="A38" s="90"/>
      <c r="B38" s="91"/>
      <c r="C38" s="92"/>
      <c r="D38" s="93" t="s">
        <v>149</v>
      </c>
      <c r="E38" s="94">
        <f>SUM(E19:E37)</f>
        <v>0.79990000000000028</v>
      </c>
      <c r="F38" s="95"/>
      <c r="G38" s="95"/>
      <c r="H38" s="95"/>
      <c r="I38" s="57"/>
      <c r="J38" s="95"/>
      <c r="K38" s="96"/>
      <c r="L38" s="57"/>
      <c r="M38" s="57"/>
      <c r="N38" s="57"/>
      <c r="O38" s="57"/>
      <c r="P38" s="89"/>
      <c r="Q38" s="97"/>
      <c r="R38" s="96"/>
      <c r="S38" s="96"/>
      <c r="T38" s="98"/>
      <c r="U38" s="201"/>
      <c r="V38" s="99">
        <f t="shared" si="8"/>
        <v>0</v>
      </c>
      <c r="W38" s="96"/>
      <c r="X38" s="110"/>
      <c r="Y38" s="96"/>
      <c r="Z38" s="98"/>
      <c r="AA38" s="192"/>
      <c r="AB38" s="151"/>
      <c r="AC38" s="187"/>
      <c r="AD38" s="114"/>
      <c r="AE38" s="115"/>
      <c r="AF38" s="100">
        <f t="shared" si="1"/>
        <v>0</v>
      </c>
      <c r="AG38" s="114"/>
      <c r="AH38" s="114"/>
      <c r="AI38" s="114"/>
      <c r="AJ38" s="115"/>
      <c r="AK38" s="100">
        <f t="shared" si="2"/>
        <v>0</v>
      </c>
      <c r="AL38" s="114"/>
      <c r="AM38" s="114"/>
      <c r="AN38" s="114"/>
      <c r="AO38" s="115"/>
      <c r="AP38" s="100">
        <f t="shared" si="3"/>
        <v>0</v>
      </c>
      <c r="AQ38" s="96" t="e">
        <f>SUM(AQ19:AQ37)</f>
        <v>#VALUE!</v>
      </c>
      <c r="AR38" s="114" t="e">
        <f>SUM(AR19:AR37)</f>
        <v>#VALUE!</v>
      </c>
      <c r="AS38" s="114"/>
      <c r="AT38" s="115"/>
      <c r="AU38" s="101"/>
      <c r="AV38" s="101"/>
      <c r="AW38" s="101"/>
    </row>
    <row r="39" spans="1:49" s="166" customFormat="1" ht="126" x14ac:dyDescent="0.25">
      <c r="A39" s="155"/>
      <c r="B39" s="3" t="s">
        <v>150</v>
      </c>
      <c r="C39" s="40" t="s">
        <v>151</v>
      </c>
      <c r="D39" s="2" t="s">
        <v>152</v>
      </c>
      <c r="E39" s="9">
        <v>0.04</v>
      </c>
      <c r="F39" s="3" t="s">
        <v>153</v>
      </c>
      <c r="G39" s="3" t="s">
        <v>154</v>
      </c>
      <c r="H39" s="3" t="s">
        <v>155</v>
      </c>
      <c r="I39" s="4">
        <v>0</v>
      </c>
      <c r="J39" s="4" t="s">
        <v>68</v>
      </c>
      <c r="K39" s="3" t="s">
        <v>156</v>
      </c>
      <c r="L39" s="80"/>
      <c r="M39" s="80">
        <v>0.7</v>
      </c>
      <c r="N39" s="80"/>
      <c r="O39" s="80">
        <v>0.7</v>
      </c>
      <c r="P39" s="81">
        <v>0.7</v>
      </c>
      <c r="Q39" s="2" t="s">
        <v>54</v>
      </c>
      <c r="R39" s="4" t="s">
        <v>157</v>
      </c>
      <c r="S39" s="4" t="s">
        <v>158</v>
      </c>
      <c r="T39" s="42" t="s">
        <v>159</v>
      </c>
      <c r="U39" s="156" t="s">
        <v>123</v>
      </c>
      <c r="V39" s="167">
        <f t="shared" si="8"/>
        <v>0</v>
      </c>
      <c r="W39" s="157" t="s">
        <v>58</v>
      </c>
      <c r="X39" s="158" t="s">
        <v>58</v>
      </c>
      <c r="Y39" s="157" t="s">
        <v>58</v>
      </c>
      <c r="Z39" s="209" t="s">
        <v>58</v>
      </c>
      <c r="AA39" s="193">
        <f t="shared" si="5"/>
        <v>0.7</v>
      </c>
      <c r="AB39" s="160">
        <v>0.75</v>
      </c>
      <c r="AC39" s="169">
        <v>1</v>
      </c>
      <c r="AD39" s="161" t="s">
        <v>233</v>
      </c>
      <c r="AE39" s="181" t="s">
        <v>159</v>
      </c>
      <c r="AF39" s="163">
        <f t="shared" si="1"/>
        <v>0</v>
      </c>
      <c r="AG39" s="161"/>
      <c r="AH39" s="161"/>
      <c r="AI39" s="161"/>
      <c r="AJ39" s="164"/>
      <c r="AK39" s="163">
        <f t="shared" si="2"/>
        <v>0.7</v>
      </c>
      <c r="AL39" s="161"/>
      <c r="AM39" s="161"/>
      <c r="AN39" s="161"/>
      <c r="AO39" s="164"/>
      <c r="AP39" s="163" t="str">
        <f t="shared" si="3"/>
        <v>Cumplimiento de criterios ambientales</v>
      </c>
      <c r="AQ39" s="157">
        <f t="shared" ref="AQ39:AR44" si="10">V39+AA39+AF39+AK39</f>
        <v>1.4</v>
      </c>
      <c r="AR39" s="161" t="e">
        <f t="shared" si="10"/>
        <v>#VALUE!</v>
      </c>
      <c r="AS39" s="161"/>
      <c r="AT39" s="164"/>
      <c r="AU39" s="165"/>
      <c r="AV39" s="165"/>
      <c r="AW39" s="165"/>
    </row>
    <row r="40" spans="1:49" s="166" customFormat="1" ht="126" x14ac:dyDescent="0.25">
      <c r="A40" s="155"/>
      <c r="B40" s="3" t="s">
        <v>150</v>
      </c>
      <c r="C40" s="40" t="s">
        <v>151</v>
      </c>
      <c r="D40" s="2" t="s">
        <v>160</v>
      </c>
      <c r="E40" s="9">
        <v>0.04</v>
      </c>
      <c r="F40" s="3" t="s">
        <v>153</v>
      </c>
      <c r="G40" s="3" t="s">
        <v>161</v>
      </c>
      <c r="H40" s="3" t="s">
        <v>162</v>
      </c>
      <c r="I40" s="4">
        <v>0</v>
      </c>
      <c r="J40" s="4" t="s">
        <v>68</v>
      </c>
      <c r="K40" s="3" t="s">
        <v>163</v>
      </c>
      <c r="L40" s="117"/>
      <c r="M40" s="118">
        <v>1</v>
      </c>
      <c r="N40" s="118">
        <v>1</v>
      </c>
      <c r="O40" s="118">
        <v>1</v>
      </c>
      <c r="P40" s="119">
        <v>1</v>
      </c>
      <c r="Q40" s="2" t="s">
        <v>54</v>
      </c>
      <c r="R40" s="4" t="s">
        <v>164</v>
      </c>
      <c r="S40" s="4" t="s">
        <v>165</v>
      </c>
      <c r="T40" s="42" t="s">
        <v>166</v>
      </c>
      <c r="U40" s="156" t="s">
        <v>123</v>
      </c>
      <c r="V40" s="167">
        <f t="shared" si="8"/>
        <v>0</v>
      </c>
      <c r="W40" s="157" t="s">
        <v>58</v>
      </c>
      <c r="X40" s="158" t="s">
        <v>58</v>
      </c>
      <c r="Y40" s="157" t="s">
        <v>58</v>
      </c>
      <c r="Z40" s="209" t="s">
        <v>58</v>
      </c>
      <c r="AA40" s="193">
        <f t="shared" si="5"/>
        <v>1</v>
      </c>
      <c r="AB40" s="160">
        <v>1</v>
      </c>
      <c r="AC40" s="169">
        <v>1</v>
      </c>
      <c r="AD40" s="161" t="s">
        <v>234</v>
      </c>
      <c r="AE40" s="181" t="s">
        <v>235</v>
      </c>
      <c r="AF40" s="163">
        <f t="shared" si="1"/>
        <v>1</v>
      </c>
      <c r="AG40" s="161"/>
      <c r="AH40" s="161"/>
      <c r="AI40" s="161"/>
      <c r="AJ40" s="164"/>
      <c r="AK40" s="163">
        <f t="shared" si="2"/>
        <v>1</v>
      </c>
      <c r="AL40" s="161"/>
      <c r="AM40" s="161"/>
      <c r="AN40" s="161"/>
      <c r="AO40" s="164"/>
      <c r="AP40" s="163" t="str">
        <f t="shared" si="3"/>
        <v>Nivel de participación en actividades de gestión documental</v>
      </c>
      <c r="AQ40" s="157">
        <f t="shared" si="10"/>
        <v>3</v>
      </c>
      <c r="AR40" s="161" t="e">
        <f t="shared" si="10"/>
        <v>#VALUE!</v>
      </c>
      <c r="AS40" s="161"/>
      <c r="AT40" s="164"/>
      <c r="AU40" s="165"/>
      <c r="AV40" s="165"/>
      <c r="AW40" s="165"/>
    </row>
    <row r="41" spans="1:49" s="166" customFormat="1" ht="126" x14ac:dyDescent="0.25">
      <c r="A41" s="155"/>
      <c r="B41" s="3" t="s">
        <v>150</v>
      </c>
      <c r="C41" s="40" t="s">
        <v>151</v>
      </c>
      <c r="D41" s="2" t="s">
        <v>167</v>
      </c>
      <c r="E41" s="9">
        <v>0.03</v>
      </c>
      <c r="F41" s="3" t="s">
        <v>153</v>
      </c>
      <c r="G41" s="3" t="s">
        <v>168</v>
      </c>
      <c r="H41" s="3" t="s">
        <v>169</v>
      </c>
      <c r="I41" s="4">
        <v>0</v>
      </c>
      <c r="J41" s="4" t="s">
        <v>52</v>
      </c>
      <c r="K41" s="3" t="s">
        <v>170</v>
      </c>
      <c r="L41" s="117"/>
      <c r="M41" s="120"/>
      <c r="N41" s="121">
        <v>0</v>
      </c>
      <c r="O41" s="121">
        <v>1</v>
      </c>
      <c r="P41" s="122">
        <v>1</v>
      </c>
      <c r="Q41" s="2" t="s">
        <v>54</v>
      </c>
      <c r="R41" s="4" t="s">
        <v>171</v>
      </c>
      <c r="S41" s="4" t="s">
        <v>158</v>
      </c>
      <c r="T41" s="42" t="s">
        <v>172</v>
      </c>
      <c r="U41" s="156" t="s">
        <v>123</v>
      </c>
      <c r="V41" s="167">
        <f t="shared" si="8"/>
        <v>0</v>
      </c>
      <c r="W41" s="157" t="s">
        <v>58</v>
      </c>
      <c r="X41" s="158" t="s">
        <v>58</v>
      </c>
      <c r="Y41" s="157" t="s">
        <v>58</v>
      </c>
      <c r="Z41" s="209" t="s">
        <v>58</v>
      </c>
      <c r="AA41" s="182" t="s">
        <v>58</v>
      </c>
      <c r="AB41" s="159" t="s">
        <v>58</v>
      </c>
      <c r="AC41" s="169" t="s">
        <v>58</v>
      </c>
      <c r="AD41" s="162" t="s">
        <v>58</v>
      </c>
      <c r="AE41" s="181" t="s">
        <v>58</v>
      </c>
      <c r="AF41" s="163">
        <f t="shared" si="1"/>
        <v>0</v>
      </c>
      <c r="AG41" s="161"/>
      <c r="AH41" s="161"/>
      <c r="AI41" s="161"/>
      <c r="AJ41" s="164"/>
      <c r="AK41" s="163" t="e">
        <f>#REF!</f>
        <v>#REF!</v>
      </c>
      <c r="AL41" s="161"/>
      <c r="AM41" s="161"/>
      <c r="AN41" s="161"/>
      <c r="AO41" s="164"/>
      <c r="AP41" s="163" t="str">
        <f t="shared" si="3"/>
        <v>Caracterización de levantada</v>
      </c>
      <c r="AQ41" s="157" t="e">
        <f t="shared" si="10"/>
        <v>#VALUE!</v>
      </c>
      <c r="AR41" s="161" t="e">
        <f t="shared" si="10"/>
        <v>#VALUE!</v>
      </c>
      <c r="AS41" s="161"/>
      <c r="AT41" s="164"/>
      <c r="AU41" s="165"/>
      <c r="AV41" s="165"/>
      <c r="AW41" s="165"/>
    </row>
    <row r="42" spans="1:49" s="166" customFormat="1" ht="126" x14ac:dyDescent="0.25">
      <c r="A42" s="155"/>
      <c r="B42" s="3" t="s">
        <v>150</v>
      </c>
      <c r="C42" s="40" t="s">
        <v>151</v>
      </c>
      <c r="D42" s="2" t="s">
        <v>173</v>
      </c>
      <c r="E42" s="9">
        <v>0.03</v>
      </c>
      <c r="F42" s="3" t="s">
        <v>153</v>
      </c>
      <c r="G42" s="3" t="s">
        <v>174</v>
      </c>
      <c r="H42" s="3" t="s">
        <v>175</v>
      </c>
      <c r="I42" s="4">
        <v>2</v>
      </c>
      <c r="J42" s="4" t="s">
        <v>52</v>
      </c>
      <c r="K42" s="3" t="s">
        <v>176</v>
      </c>
      <c r="L42" s="117"/>
      <c r="M42" s="117"/>
      <c r="N42" s="117">
        <v>1</v>
      </c>
      <c r="O42" s="117"/>
      <c r="P42" s="119"/>
      <c r="Q42" s="2" t="s">
        <v>54</v>
      </c>
      <c r="R42" s="4" t="s">
        <v>177</v>
      </c>
      <c r="S42" s="4" t="s">
        <v>158</v>
      </c>
      <c r="T42" s="42" t="s">
        <v>178</v>
      </c>
      <c r="U42" s="156" t="s">
        <v>123</v>
      </c>
      <c r="V42" s="167">
        <f t="shared" si="8"/>
        <v>0</v>
      </c>
      <c r="W42" s="157" t="s">
        <v>58</v>
      </c>
      <c r="X42" s="158" t="s">
        <v>58</v>
      </c>
      <c r="Y42" s="157" t="s">
        <v>58</v>
      </c>
      <c r="Z42" s="209" t="s">
        <v>58</v>
      </c>
      <c r="AA42" s="182" t="s">
        <v>58</v>
      </c>
      <c r="AB42" s="159" t="s">
        <v>58</v>
      </c>
      <c r="AC42" s="169" t="s">
        <v>58</v>
      </c>
      <c r="AD42" s="162" t="s">
        <v>58</v>
      </c>
      <c r="AE42" s="181" t="s">
        <v>58</v>
      </c>
      <c r="AF42" s="163">
        <f t="shared" si="1"/>
        <v>1</v>
      </c>
      <c r="AG42" s="161"/>
      <c r="AH42" s="161"/>
      <c r="AI42" s="161"/>
      <c r="AJ42" s="164"/>
      <c r="AK42" s="163">
        <f t="shared" si="2"/>
        <v>0</v>
      </c>
      <c r="AL42" s="161"/>
      <c r="AM42" s="161"/>
      <c r="AN42" s="161"/>
      <c r="AO42" s="164"/>
      <c r="AP42" s="163" t="str">
        <f t="shared" si="3"/>
        <v>Registro de buena práctica/idea innovadora</v>
      </c>
      <c r="AQ42" s="157" t="e">
        <f t="shared" si="10"/>
        <v>#VALUE!</v>
      </c>
      <c r="AR42" s="161" t="e">
        <f t="shared" si="10"/>
        <v>#VALUE!</v>
      </c>
      <c r="AS42" s="161"/>
      <c r="AT42" s="164"/>
      <c r="AU42" s="165"/>
      <c r="AV42" s="165"/>
      <c r="AW42" s="165"/>
    </row>
    <row r="43" spans="1:49" s="166" customFormat="1" ht="126" x14ac:dyDescent="0.25">
      <c r="A43" s="155"/>
      <c r="B43" s="3" t="s">
        <v>150</v>
      </c>
      <c r="C43" s="40" t="s">
        <v>151</v>
      </c>
      <c r="D43" s="35" t="s">
        <v>179</v>
      </c>
      <c r="E43" s="9">
        <v>0.03</v>
      </c>
      <c r="F43" s="5" t="s">
        <v>153</v>
      </c>
      <c r="G43" s="5" t="s">
        <v>180</v>
      </c>
      <c r="H43" s="5" t="s">
        <v>232</v>
      </c>
      <c r="I43" s="62">
        <v>1</v>
      </c>
      <c r="J43" s="5" t="s">
        <v>68</v>
      </c>
      <c r="K43" s="5" t="s">
        <v>181</v>
      </c>
      <c r="L43" s="9">
        <v>1</v>
      </c>
      <c r="M43" s="9">
        <v>1</v>
      </c>
      <c r="N43" s="9">
        <v>1</v>
      </c>
      <c r="O43" s="9">
        <v>1</v>
      </c>
      <c r="P43" s="82">
        <v>1</v>
      </c>
      <c r="Q43" s="2" t="s">
        <v>54</v>
      </c>
      <c r="R43" s="3" t="s">
        <v>182</v>
      </c>
      <c r="S43" s="5" t="s">
        <v>158</v>
      </c>
      <c r="T43" s="40" t="s">
        <v>183</v>
      </c>
      <c r="U43" s="156" t="s">
        <v>123</v>
      </c>
      <c r="V43" s="178">
        <f t="shared" si="8"/>
        <v>1</v>
      </c>
      <c r="W43" s="118">
        <v>0</v>
      </c>
      <c r="X43" s="170">
        <v>0</v>
      </c>
      <c r="Y43" s="157" t="s">
        <v>184</v>
      </c>
      <c r="Z43" s="209" t="s">
        <v>185</v>
      </c>
      <c r="AA43" s="183">
        <v>1</v>
      </c>
      <c r="AB43" s="168">
        <v>1</v>
      </c>
      <c r="AC43" s="169">
        <v>1</v>
      </c>
      <c r="AD43" s="161" t="s">
        <v>237</v>
      </c>
      <c r="AE43" s="40" t="s">
        <v>236</v>
      </c>
      <c r="AF43" s="163">
        <f t="shared" si="1"/>
        <v>1</v>
      </c>
      <c r="AG43" s="161"/>
      <c r="AH43" s="161"/>
      <c r="AI43" s="161"/>
      <c r="AJ43" s="164"/>
      <c r="AK43" s="163">
        <f t="shared" si="2"/>
        <v>1</v>
      </c>
      <c r="AL43" s="161"/>
      <c r="AM43" s="161"/>
      <c r="AN43" s="161"/>
      <c r="AO43" s="164"/>
      <c r="AP43" s="163" t="str">
        <f t="shared" si="3"/>
        <v>Acciones correctivas documentadas y vigentes</v>
      </c>
      <c r="AQ43" s="157">
        <f t="shared" si="10"/>
        <v>4</v>
      </c>
      <c r="AR43" s="161">
        <f t="shared" si="10"/>
        <v>1</v>
      </c>
      <c r="AS43" s="161"/>
      <c r="AT43" s="164"/>
      <c r="AU43" s="165"/>
      <c r="AV43" s="165"/>
      <c r="AW43" s="165"/>
    </row>
    <row r="44" spans="1:49" s="166" customFormat="1" ht="126.75" thickBot="1" x14ac:dyDescent="0.3">
      <c r="A44" s="171"/>
      <c r="B44" s="7" t="s">
        <v>150</v>
      </c>
      <c r="C44" s="41" t="s">
        <v>151</v>
      </c>
      <c r="D44" s="36" t="s">
        <v>186</v>
      </c>
      <c r="E44" s="37">
        <v>0.03</v>
      </c>
      <c r="F44" s="8" t="s">
        <v>153</v>
      </c>
      <c r="G44" s="8" t="s">
        <v>187</v>
      </c>
      <c r="H44" s="8" t="s">
        <v>188</v>
      </c>
      <c r="I44" s="172" t="s">
        <v>67</v>
      </c>
      <c r="J44" s="8" t="s">
        <v>68</v>
      </c>
      <c r="K44" s="8" t="s">
        <v>189</v>
      </c>
      <c r="L44" s="37"/>
      <c r="M44" s="37">
        <v>1</v>
      </c>
      <c r="N44" s="37">
        <v>1</v>
      </c>
      <c r="O44" s="37">
        <v>1</v>
      </c>
      <c r="P44" s="83">
        <v>1</v>
      </c>
      <c r="Q44" s="6" t="s">
        <v>54</v>
      </c>
      <c r="R44" s="7" t="s">
        <v>190</v>
      </c>
      <c r="S44" s="8">
        <v>4</v>
      </c>
      <c r="T44" s="41" t="s">
        <v>191</v>
      </c>
      <c r="U44" s="173" t="s">
        <v>123</v>
      </c>
      <c r="V44" s="175" t="s">
        <v>100</v>
      </c>
      <c r="W44" s="177" t="s">
        <v>100</v>
      </c>
      <c r="X44" s="210" t="s">
        <v>100</v>
      </c>
      <c r="Y44" s="177" t="s">
        <v>100</v>
      </c>
      <c r="Z44" s="211" t="s">
        <v>100</v>
      </c>
      <c r="AA44" s="184">
        <v>1</v>
      </c>
      <c r="AB44" s="185">
        <v>0.96</v>
      </c>
      <c r="AC44" s="188">
        <f>AB44/AA44</f>
        <v>0.96</v>
      </c>
      <c r="AD44" s="174" t="s">
        <v>238</v>
      </c>
      <c r="AE44" s="41" t="s">
        <v>240</v>
      </c>
      <c r="AF44" s="175">
        <f t="shared" si="1"/>
        <v>1</v>
      </c>
      <c r="AG44" s="174"/>
      <c r="AH44" s="174"/>
      <c r="AI44" s="174"/>
      <c r="AJ44" s="176"/>
      <c r="AK44" s="175">
        <f t="shared" si="2"/>
        <v>1</v>
      </c>
      <c r="AL44" s="174"/>
      <c r="AM44" s="174"/>
      <c r="AN44" s="174"/>
      <c r="AO44" s="176"/>
      <c r="AP44" s="175" t="str">
        <f t="shared" si="3"/>
        <v>Porcentaje de cumplimiento publicación de información</v>
      </c>
      <c r="AQ44" s="177" t="e">
        <f t="shared" si="10"/>
        <v>#VALUE!</v>
      </c>
      <c r="AR44" s="174" t="e">
        <f t="shared" si="10"/>
        <v>#VALUE!</v>
      </c>
      <c r="AS44" s="174"/>
      <c r="AT44" s="176"/>
      <c r="AU44" s="165"/>
      <c r="AV44" s="165"/>
      <c r="AW44" s="165"/>
    </row>
    <row r="45" spans="1:49" ht="70.5" customHeight="1" thickBot="1" x14ac:dyDescent="0.3">
      <c r="D45" s="29" t="s">
        <v>192</v>
      </c>
      <c r="E45" s="30">
        <f>SUM(E39:E44)</f>
        <v>0.2</v>
      </c>
      <c r="J45" s="56"/>
      <c r="V45" s="65"/>
      <c r="W45" s="202" t="s">
        <v>193</v>
      </c>
      <c r="X45" s="203">
        <f>+AVERAGE(X19:X44)</f>
        <v>0.3880841638981174</v>
      </c>
      <c r="AA45" s="194"/>
      <c r="AB45" s="195" t="s">
        <v>239</v>
      </c>
      <c r="AC45" s="196">
        <f>AVERAGE(AC19:AC44)</f>
        <v>0.7541444444444444</v>
      </c>
      <c r="AF45" s="28" t="s">
        <v>194</v>
      </c>
      <c r="AG45" s="12" t="e">
        <f>+AVERAGE(AG19:AG44)</f>
        <v>#DIV/0!</v>
      </c>
      <c r="AK45" s="27" t="s">
        <v>195</v>
      </c>
      <c r="AL45" s="12" t="e">
        <f>+AVERAGE(AL19:AL44)</f>
        <v>#DIV/0!</v>
      </c>
      <c r="AQ45" s="24" t="str">
        <f>AP17</f>
        <v>EVALUACIÓN FINAL PLAN DE GESTION</v>
      </c>
      <c r="AR45" s="12" t="e">
        <f>+AVERAGE(AR19:AR44)</f>
        <v>#VALUE!</v>
      </c>
    </row>
    <row r="46" spans="1:49" ht="24.75" customHeight="1" x14ac:dyDescent="0.25">
      <c r="D46" s="15" t="s">
        <v>196</v>
      </c>
      <c r="E46" s="14">
        <f>E45+E38</f>
        <v>0.99990000000000023</v>
      </c>
      <c r="J46" s="56"/>
    </row>
    <row r="47" spans="1:49" x14ac:dyDescent="0.25">
      <c r="J47" s="56"/>
    </row>
    <row r="48" spans="1:49" x14ac:dyDescent="0.25">
      <c r="J48" s="56"/>
    </row>
    <row r="49" spans="8:18" ht="15.75" thickBot="1" x14ac:dyDescent="0.3">
      <c r="J49" s="56"/>
    </row>
    <row r="50" spans="8:18" ht="26.25" x14ac:dyDescent="0.25">
      <c r="H50" s="220" t="s">
        <v>197</v>
      </c>
      <c r="I50" s="221"/>
      <c r="J50" s="221"/>
      <c r="K50" s="221"/>
      <c r="L50" s="221"/>
      <c r="M50" s="221" t="s">
        <v>198</v>
      </c>
      <c r="N50" s="221"/>
      <c r="O50" s="221"/>
      <c r="P50" s="221"/>
      <c r="Q50" s="221"/>
      <c r="R50" s="222"/>
    </row>
    <row r="51" spans="8:18" ht="132.75" customHeight="1" thickBot="1" x14ac:dyDescent="0.3">
      <c r="H51" s="223" t="s">
        <v>199</v>
      </c>
      <c r="I51" s="224"/>
      <c r="J51" s="224"/>
      <c r="K51" s="224"/>
      <c r="L51" s="224"/>
      <c r="M51" s="224" t="s">
        <v>200</v>
      </c>
      <c r="N51" s="225"/>
      <c r="O51" s="225"/>
      <c r="P51" s="225"/>
      <c r="Q51" s="225"/>
      <c r="R51" s="226"/>
    </row>
  </sheetData>
  <sheetProtection algorithmName="SHA-512" hashValue="5GxiYrHu1BZJgMwxu8CpqfVeAVziKtvnZ8qEvWhbecDnKZEGvG7mP+5o2BIlW+Y4zcL6HmB0HHXadiDKlqB1yg==" saltValue="4oGbr/k6dbs2DEVx4mJf5Q==" spinCount="100000" sheet="1" objects="1" scenarios="1"/>
  <mergeCells count="33">
    <mergeCell ref="A1:K1"/>
    <mergeCell ref="A2:K2"/>
    <mergeCell ref="A3:K3"/>
    <mergeCell ref="F4:J4"/>
    <mergeCell ref="A5:B8"/>
    <mergeCell ref="C5:D8"/>
    <mergeCell ref="H5:J5"/>
    <mergeCell ref="H6:J6"/>
    <mergeCell ref="H7:J7"/>
    <mergeCell ref="H8:J8"/>
    <mergeCell ref="A16:B17"/>
    <mergeCell ref="C16:C18"/>
    <mergeCell ref="D16:P17"/>
    <mergeCell ref="Q16:T17"/>
    <mergeCell ref="U16:U18"/>
    <mergeCell ref="AA16:AE16"/>
    <mergeCell ref="AF16:AJ16"/>
    <mergeCell ref="AK16:AO16"/>
    <mergeCell ref="AP16:AT16"/>
    <mergeCell ref="V17:Z17"/>
    <mergeCell ref="AA17:AE17"/>
    <mergeCell ref="AF17:AJ17"/>
    <mergeCell ref="AK17:AO17"/>
    <mergeCell ref="AP17:AT17"/>
    <mergeCell ref="V16:Z16"/>
    <mergeCell ref="H9:J9"/>
    <mergeCell ref="H50:L50"/>
    <mergeCell ref="M50:R50"/>
    <mergeCell ref="H51:L51"/>
    <mergeCell ref="M51:R51"/>
    <mergeCell ref="H10:J10"/>
    <mergeCell ref="H11:J11"/>
    <mergeCell ref="H12:J12"/>
  </mergeCells>
  <dataValidations disablePrompts="1" count="3">
    <dataValidation type="list" allowBlank="1" showInputMessage="1" showErrorMessage="1" error="Escriba un texto " promptTitle="Cualquier contenido" sqref="F39:F42">
      <formula1>META2</formula1>
    </dataValidation>
    <dataValidation type="list" allowBlank="1" showInputMessage="1" showErrorMessage="1" sqref="J43:J44">
      <formula1>PROGRAMACION</formula1>
    </dataValidation>
    <dataValidation type="list" allowBlank="1" showInputMessage="1" showErrorMessage="1" sqref="Q39:Q44">
      <formula1>INDICADOR</formula1>
    </dataValidation>
  </dataValidation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 TEUSAQUILLO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Sofia Quiroga Ariza</dc:creator>
  <cp:keywords/>
  <dc:description/>
  <cp:lastModifiedBy>Alcaldía Local de Teusaquillo</cp:lastModifiedBy>
  <cp:revision/>
  <dcterms:created xsi:type="dcterms:W3CDTF">2020-04-16T16:02:46Z</dcterms:created>
  <dcterms:modified xsi:type="dcterms:W3CDTF">2020-12-22T18:28:43Z</dcterms:modified>
  <cp:category/>
  <cp:contentStatus/>
</cp:coreProperties>
</file>