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DLT\Desktop\ARCHIVOS LADY CALIDAD\SOLICITUDES DE INFORMACIÓN VARIOS\LEY 1712 PUBLICACIÓN PRENSA\CATEGORIA 6. PLANEACIÓN\"/>
    </mc:Choice>
  </mc:AlternateContent>
  <bookViews>
    <workbookView xWindow="0" yWindow="0" windowWidth="24000" windowHeight="9735"/>
  </bookViews>
  <sheets>
    <sheet name="13 TEUSAQUILLO" sheetId="12"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7" i="12" l="1"/>
  <c r="AH36" i="12" l="1"/>
  <c r="AH35" i="12"/>
  <c r="P34" i="12" l="1"/>
  <c r="P36" i="12" l="1"/>
  <c r="AC45" i="12" l="1"/>
  <c r="AC35" i="12"/>
  <c r="AC31" i="12"/>
  <c r="AB29" i="12"/>
  <c r="E46" i="12" l="1"/>
  <c r="E39" i="12"/>
  <c r="AR20" i="12"/>
  <c r="AR39" i="12" s="1"/>
  <c r="AR21" i="12"/>
  <c r="AR22" i="12"/>
  <c r="AR23" i="12"/>
  <c r="AR24" i="12"/>
  <c r="AR25" i="12"/>
  <c r="AR26" i="12"/>
  <c r="AR27" i="12"/>
  <c r="AR28" i="12"/>
  <c r="AR29" i="12"/>
  <c r="AR31" i="12"/>
  <c r="AR32" i="12"/>
  <c r="AR33" i="12"/>
  <c r="AR34" i="12"/>
  <c r="AR35" i="12"/>
  <c r="AR36" i="12"/>
  <c r="AR37" i="12"/>
  <c r="AR38" i="12"/>
  <c r="AR40" i="12"/>
  <c r="AR41" i="12"/>
  <c r="AR42" i="12"/>
  <c r="AR43" i="12"/>
  <c r="AR44" i="12"/>
  <c r="AR45" i="12"/>
  <c r="AQ46" i="12"/>
  <c r="AL46" i="12"/>
  <c r="AF45" i="12"/>
  <c r="AH45" i="12" s="1"/>
  <c r="AK45" i="12"/>
  <c r="AP45" i="12"/>
  <c r="V44" i="12"/>
  <c r="AF44" i="12"/>
  <c r="AH44" i="12" s="1"/>
  <c r="AK44" i="12"/>
  <c r="AP44" i="12"/>
  <c r="V43" i="12"/>
  <c r="AF43" i="12"/>
  <c r="AH43" i="12" s="1"/>
  <c r="AK43" i="12"/>
  <c r="AP43" i="12"/>
  <c r="V42" i="12"/>
  <c r="AK42" i="12"/>
  <c r="AP42" i="12"/>
  <c r="V41" i="12"/>
  <c r="AA41" i="12"/>
  <c r="AF41" i="12"/>
  <c r="AH41" i="12" s="1"/>
  <c r="AK41" i="12"/>
  <c r="AP41" i="12"/>
  <c r="V40" i="12"/>
  <c r="AA40" i="12"/>
  <c r="AK40" i="12"/>
  <c r="AP40" i="12"/>
  <c r="AK20" i="12"/>
  <c r="AF21" i="12"/>
  <c r="AK21" i="12"/>
  <c r="AF22" i="12"/>
  <c r="AH22" i="12" s="1"/>
  <c r="AK22" i="12"/>
  <c r="AK23" i="12"/>
  <c r="AA24" i="12"/>
  <c r="AC24" i="12" s="1"/>
  <c r="AK24" i="12"/>
  <c r="AK25" i="12"/>
  <c r="AK26" i="12"/>
  <c r="AA27" i="12"/>
  <c r="AK27" i="12"/>
  <c r="AF28" i="12"/>
  <c r="AH28" i="12" s="1"/>
  <c r="AK28" i="12"/>
  <c r="AA29" i="12"/>
  <c r="AF29" i="12"/>
  <c r="AH29" i="12" s="1"/>
  <c r="AK29" i="12"/>
  <c r="V31" i="12"/>
  <c r="X31" i="12" s="1"/>
  <c r="AF31" i="12"/>
  <c r="AK31" i="12"/>
  <c r="V32" i="12"/>
  <c r="AA32" i="12"/>
  <c r="AC32" i="12" s="1"/>
  <c r="AF32" i="12"/>
  <c r="AH32" i="12" s="1"/>
  <c r="AK32" i="12"/>
  <c r="V33" i="12"/>
  <c r="X33" i="12" s="1"/>
  <c r="AA33" i="12"/>
  <c r="AC33" i="12" s="1"/>
  <c r="AF33" i="12"/>
  <c r="AH33" i="12" s="1"/>
  <c r="AK33" i="12"/>
  <c r="V34" i="12"/>
  <c r="AA34" i="12"/>
  <c r="AC34" i="12" s="1"/>
  <c r="AF34" i="12"/>
  <c r="AH34" i="12" s="1"/>
  <c r="AK34" i="12"/>
  <c r="AF35" i="12"/>
  <c r="AK35" i="12"/>
  <c r="V36" i="12"/>
  <c r="AA36" i="12"/>
  <c r="AC36" i="12" s="1"/>
  <c r="AF36" i="12"/>
  <c r="AK36" i="12"/>
  <c r="V37" i="12"/>
  <c r="X37" i="12" s="1"/>
  <c r="AA37" i="12"/>
  <c r="AC37" i="12" s="1"/>
  <c r="AF37" i="12"/>
  <c r="AK37" i="12"/>
  <c r="V38" i="12"/>
  <c r="AA38" i="12"/>
  <c r="AF38" i="12"/>
  <c r="AH38" i="12" s="1"/>
  <c r="AH46" i="12" s="1"/>
  <c r="AK38" i="12"/>
  <c r="AP39" i="12"/>
  <c r="AK39" i="12"/>
  <c r="AF39" i="12"/>
  <c r="V39" i="12"/>
  <c r="AP38" i="12"/>
  <c r="U38" i="12"/>
  <c r="P38" i="12"/>
  <c r="AP37" i="12"/>
  <c r="U37" i="12"/>
  <c r="P37" i="12"/>
  <c r="AP36" i="12"/>
  <c r="U36" i="12"/>
  <c r="AP35" i="12"/>
  <c r="U35" i="12"/>
  <c r="AP34" i="12"/>
  <c r="U34" i="12"/>
  <c r="AP33" i="12"/>
  <c r="U33" i="12"/>
  <c r="P33" i="12"/>
  <c r="AP32" i="12"/>
  <c r="P32" i="12"/>
  <c r="AP31" i="12"/>
  <c r="U31" i="12"/>
  <c r="AP29" i="12"/>
  <c r="U29" i="12"/>
  <c r="AP28" i="12"/>
  <c r="U28" i="12"/>
  <c r="AP27" i="12"/>
  <c r="U27" i="12"/>
  <c r="AP26" i="12"/>
  <c r="U26" i="12"/>
  <c r="AP25" i="12"/>
  <c r="U25" i="12"/>
  <c r="AP24" i="12"/>
  <c r="U24" i="12"/>
  <c r="AP23" i="12"/>
  <c r="U23" i="12"/>
  <c r="AP22" i="12"/>
  <c r="U22" i="12"/>
  <c r="AP21" i="12"/>
  <c r="U21" i="12"/>
  <c r="AP20" i="12"/>
  <c r="U20" i="12"/>
  <c r="AR46" i="12" l="1"/>
  <c r="AC46" i="12"/>
  <c r="AQ25" i="12"/>
  <c r="AQ45" i="12"/>
  <c r="X46" i="12"/>
  <c r="AQ26" i="12"/>
  <c r="AQ22" i="12"/>
  <c r="AQ20" i="12"/>
  <c r="AQ39" i="12" s="1"/>
  <c r="AQ21" i="12"/>
  <c r="AQ27" i="12"/>
  <c r="AQ23" i="12"/>
  <c r="AQ36" i="12"/>
  <c r="AQ24" i="12"/>
  <c r="AQ43" i="12"/>
  <c r="AQ38" i="12"/>
  <c r="AQ37" i="12"/>
  <c r="AQ35" i="12"/>
  <c r="AQ34" i="12"/>
  <c r="AQ33" i="12"/>
  <c r="AQ31" i="12"/>
  <c r="AQ28" i="12"/>
  <c r="AQ40" i="12"/>
  <c r="AQ41" i="12"/>
  <c r="AQ42" i="12"/>
  <c r="AQ44" i="12"/>
  <c r="E47" i="12"/>
  <c r="AQ29" i="12"/>
  <c r="AQ32" i="12"/>
</calcChain>
</file>

<file path=xl/sharedStrings.xml><?xml version="1.0" encoding="utf-8"?>
<sst xmlns="http://schemas.openxmlformats.org/spreadsheetml/2006/main" count="661" uniqueCount="284">
  <si>
    <t>ALCALDÍA LOCAL DE TEUSAQUILLO</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</si>
  <si>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</si>
  <si>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</si>
  <si>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</si>
  <si>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</si>
  <si>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</si>
  <si>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</si>
  <si>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</si>
  <si>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</si>
  <si>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</si>
  <si>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</si>
  <si>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</si>
  <si>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</si>
  <si>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</si>
  <si>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</si>
  <si>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</si>
  <si>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</si>
  <si>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</si>
  <si>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</si>
  <si>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</si>
  <si>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</si>
  <si>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</si>
  <si>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</si>
  <si>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</si>
  <si>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</si>
  <si>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</si>
  <si>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</si>
  <si>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</si>
  <si>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</si>
  <si>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</si>
  <si>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</si>
  <si>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</si>
  <si>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</si>
  <si>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</si>
  <si>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</si>
  <si>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</si>
  <si>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</si>
  <si>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</si>
  <si>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</si>
  <si>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</si>
  <si>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</si>
  <si>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</si>
  <si>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</si>
  <si>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</si>
  <si>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</si>
  <si>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</si>
  <si>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</si>
  <si>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</si>
  <si>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</si>
  <si>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</si>
  <si>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</si>
  <si>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</si>
  <si>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SUMA</t>
  </si>
  <si>
    <t>Participantes en encuentros ciudadanos</t>
  </si>
  <si>
    <t>EFICACIA</t>
  </si>
  <si>
    <t>Reportes de participantes</t>
  </si>
  <si>
    <t>Grupo Planeación - Alcaldía Local</t>
  </si>
  <si>
    <t>Consulta en la carpeta de encuentros ciudadanos 2020 o entregables del contrato</t>
  </si>
  <si>
    <t>META NO  PROGRAMADA</t>
  </si>
  <si>
    <t>GESTIÓN</t>
  </si>
  <si>
    <t>Participantes en audiencia de rendición de cuentas</t>
  </si>
  <si>
    <t>Consulta en la carpeta de rendición de cuentas 2020 o entregables del contrato</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</si>
  <si>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</si>
  <si>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</si>
  <si>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</si>
  <si>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</si>
  <si>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</si>
  <si>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</si>
  <si>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</si>
  <si>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</si>
  <si>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</si>
  <si>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</si>
  <si>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</si>
  <si>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</si>
  <si>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</si>
  <si>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</si>
  <si>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Reporte MUSI, POR SDP</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</si>
  <si>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</si>
  <si>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</si>
  <si>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</si>
  <si>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</si>
  <si>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30 de junio: 18,68%
31 de diciembre: 91,94%</t>
  </si>
  <si>
    <t>compromisos 2020</t>
  </si>
  <si>
    <t>Reporte PREDIS</t>
  </si>
  <si>
    <t>FDL - Alcaldía Local</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</si>
  <si>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</si>
  <si>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</si>
  <si>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</si>
  <si>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</si>
  <si>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Porcentaje de Giros de Obligaciones por Pagar 2019 y anteriores</t>
  </si>
  <si>
    <t>(Valor de los giros de obligaciones por pagar de la vigencia 2019  / Valor total de las obligaciones por pagar de la vigencia 2019)*100</t>
  </si>
  <si>
    <t>giros obligaciones por pagar 2019</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</si>
  <si>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</si>
  <si>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</si>
  <si>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</si>
  <si>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</si>
  <si>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</si>
  <si>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</si>
  <si>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</si>
  <si>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</si>
  <si>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META  REPROGRAMADA</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</si>
  <si>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</si>
  <si>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</si>
  <si>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</si>
  <si>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</si>
  <si>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REPORTE DEL PLAN DE SOSTENIBILIDAD CONTABLE 2020</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</si>
  <si>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</si>
  <si>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</si>
  <si>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</si>
  <si>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</si>
  <si>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</si>
  <si>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</si>
  <si>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</si>
  <si>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INFORME PROMOTOR-REPORTE SAC</t>
  </si>
  <si>
    <t>Fortalecer la capacidad institucional y para el ejercicio de la función policiva por parte de las autoridades locales a cargo de la Secretaría Distrital de Gobierno</t>
  </si>
  <si>
    <t>Inspección Vigilancia y Control</t>
  </si>
  <si>
    <t>Realizar 50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</si>
  <si>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</si>
  <si>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</si>
  <si>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</si>
  <si>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</si>
  <si>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</si>
  <si>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 xml:space="preserve">GET-IVC-F035 Acta de visita
GET-IVC-F032 Formato consolidación de la información de operativos
GDI-GPD-F029 Evidencia de reunión
</t>
  </si>
  <si>
    <t>SI</t>
  </si>
  <si>
    <t xml:space="preserve">Durante I trimestre se realizaron 10 acciones de control u operativos los cuales fueron: 
1. Acta de visita - col accedo sas  2. Acta visita outsorcing s.a. 
3. Acta visita - eurocol 4. Acta visita - suppla 5. Acta visita - cigarrería puerto 53. 
6. Acta visita – café parís vingt – six 
7. Acta visita – índigo arenas sas – amazona 
8. Acta visita – limonero 
9. Acta visita - restaurante rose 
10. Acta visita -spa 
</t>
  </si>
  <si>
    <t>Acciones de control a las actuaciones de IVC control en materia de  integridad del espacio publico.</t>
  </si>
  <si>
    <t>No acciones realizadas de control en materia de  integridad del espacio publico.</t>
  </si>
  <si>
    <t>GET-IVC-F037 Formato técnico de visita y/o verificación - espacio público.</t>
  </si>
  <si>
    <t xml:space="preserve">Durante I trimestre se realizaron 2 acciones de control u operativos los cuales fueron: 
1. acta de visita enero 14 de 2020 – iglesia de los milagros 
2. acta de visita febrero 14 de 2020 – iglesia de los milagros
</t>
  </si>
  <si>
    <t>Acciones de control  en materia de obras y urbanismo</t>
  </si>
  <si>
    <t>No acciones realizadas de control  en materia de obras y urbanismo</t>
  </si>
  <si>
    <t xml:space="preserve">GET-IVC-F032 Formato consolidación de la información de operativos
GET-IVC-F034 Formato técnico de visita y/o verificación- control urbanístico
GDI-GPD-F029 Evidencia de reunión
</t>
  </si>
  <si>
    <t xml:space="preserve">Durante I trimestre se realizaron 6 acciones de control u operativos los cuales fueron:
1. Acta de visita - 20 de enero de 2020 
2. Acta visita - 5 de febrero de 2020 
3. Acta visita - 12 de febrero de 2020 
4. Acta visita – 24 de febrero de 2020 
5. Acta visita - 4 de marzo de 2020 
6. Acta visita – 5 de febrero de 2020 
</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</si>
  <si>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</si>
  <si>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</si>
  <si>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</si>
  <si>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</si>
  <si>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 xml:space="preserve"> </t>
  </si>
  <si>
    <t>Porcentaje de expedientes de policía con fallo de fondo</t>
  </si>
  <si>
    <t>(No de fallos realizados  durante el trimestre/ expedientes procesales allegados a 31 de diciembre de 2019)*100</t>
  </si>
  <si>
    <t xml:space="preserve">Fallos de fondo </t>
  </si>
  <si>
    <t>INFORME DGP</t>
  </si>
  <si>
    <t>Actuaciones administrativas terminadas</t>
  </si>
  <si>
    <t>No actuaciones administrativas (archivadas) terminadas durante el trimestre</t>
  </si>
  <si>
    <t>La Alcaldía Local  termino en el trimestre una  actuaciones administrativas</t>
  </si>
  <si>
    <t>Reporte de la DGP</t>
  </si>
  <si>
    <t>Actuaciones administrativas terminadas por agotamiento de la via gubernativa</t>
  </si>
  <si>
    <t>No de actuaciones administrativas terminadas   en primera instancia</t>
  </si>
  <si>
    <t>Actuaciones administrativas terminadas en primera instancia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</si>
  <si>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</si>
  <si>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</si>
  <si>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</si>
  <si>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</si>
  <si>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</si>
  <si>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</si>
  <si>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</si>
  <si>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</si>
  <si>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</si>
  <si>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</si>
  <si>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</si>
  <si>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</si>
  <si>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</si>
  <si>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</si>
  <si>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</si>
  <si>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</si>
  <si>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</si>
  <si>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</si>
  <si>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</si>
  <si>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</si>
  <si>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</si>
  <si>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</si>
  <si>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</si>
  <si>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</si>
  <si>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</si>
  <si>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</si>
  <si>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</si>
  <si>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</si>
  <si>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</si>
  <si>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</si>
  <si>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</si>
  <si>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</si>
  <si>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</si>
  <si>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</si>
  <si>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</si>
  <si>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La Alcaldía Local mantuvo al 0% las acciones correctivas documentadas y vigentes en el trimestre reportadas en el MIMEC</t>
  </si>
  <si>
    <t>Aplicativo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</si>
  <si>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</si>
  <si>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</si>
  <si>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</si>
  <si>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</si>
  <si>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</si>
  <si>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Revisión página Web de la alcaldía</t>
  </si>
  <si>
    <t>Subtotal metas transversales</t>
  </si>
  <si>
    <t>CUMPLIMIENTO  TRIMESTRE I</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</si>
  <si>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</si>
  <si>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</si>
  <si>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</si>
  <si>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</si>
  <si>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</si>
  <si>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rPr>
        <sz val="16"/>
        <rFont val="Garamond"/>
        <family val="1"/>
      </rPr>
      <t>JOSÉ RAFAEL VECINO OLIVEROS
Alcalde Local de Teusaquillo</t>
    </r>
    <r>
      <rPr>
        <sz val="16"/>
        <color theme="1"/>
        <rFont val="Garamond"/>
        <family val="1"/>
      </rPr>
      <t xml:space="preserve">
</t>
    </r>
    <r>
      <rPr>
        <b/>
        <sz val="16"/>
        <color theme="1"/>
        <rFont val="Garamond"/>
        <family val="1"/>
      </rPr>
      <t>Aprobado mediante caso HOLA N° 90773</t>
    </r>
  </si>
  <si>
    <t>Durante el primer trimestre de la vigencia 2020 la Alcaldía Local dio respuesta a 21 Requerimientos ciudadanos  del año 2019 los cuales representan un nivel de avance del 36%</t>
  </si>
  <si>
    <r>
      <t xml:space="preserve">Para el primer trimestre de la vigencia 2020, el plan de gestión de la alcaldía local alcanzó un nivel de desempeño del </t>
    </r>
    <r>
      <rPr>
        <b/>
        <sz val="11"/>
        <color theme="1"/>
        <rFont val="Garamond"/>
        <family val="1"/>
      </rPr>
      <t>45%</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</si>
  <si>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</si>
  <si>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157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</si>
  <si>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</si>
  <si>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</si>
  <si>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</si>
  <si>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</si>
  <si>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</si>
  <si>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</si>
  <si>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</si>
  <si>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</si>
  <si>
    <t xml:space="preserve"> La apropiación disponible a junio 30 de 2020 es de $13.511.537.000 de lo cual se ha comprometido $1.900.679.705 correspondiente a un 14.07%, y se ha girado $1.117.038.917 correspondiente al 8.27% no se alcanzó la meta debido a que los procesos correspondientes a los proyectos de inversión se encuentran en la etapa de formulación</t>
  </si>
  <si>
    <t xml:space="preserve">Durante II trimestre se realizaron 15 acciones de control u operativos los cuales fueron: 
1. Acta de visita BUFALO CITY – 19/06/2020
2. Acta de visita CALABAZA – 19/06/2020
3. Acta de visita - LA CASA DE LAS MARGARITAS – 19/06/2020
4. Acta de visita MAC BROASTER – 19/06/2020
5. Acta de visita – BBI COLOMBIA SAS (TOSTAO) – 25/06/2020
6. Acta de visita – FAST MEAT DELIVERYCOMPANU SAS – 25/06/2020
7. Acta de visita – FRUVER 1 A SAS – 25/06/2020
8. Acta de visita – ESPECIALISTAS EN CARNES EL CORTE BOUTIQUE 2 – 25/06/2020
9. Acta de visita – TIENDA ARA GALERIAS – 25/06/2020
10. Acta de visita – LA VAQUERA DE LA 57 – 19/06/2020
11. Acta de visita – TIENDA D1 ACEVEDO TEJADA – 24/06/2020
12. Acta de visita – PANADERIA Y PASTELERIA LA TRIUNFADORA 25/06/2020
13. Acta de visita – OXXO PALMAS – 19/06/2020
14. Acta de visita – PANADERIA ESPECIAL – 17/06/2020
15. Acta de visita – DROGUERA CRUZ VERDE – 17/06/2020
</t>
  </si>
  <si>
    <t xml:space="preserve">Durante II trimestre se realizaron 8 acciones de control u operativos los cuales fueron: 
1. Acta de visita RAFAEL NUÑEZ – 19/06/2020
2. Acta de visita RIO ARZOBISPO – 09/06/2020.
3. Acta de visita UNIVERSIDAD NACIONAL – 24/04/2020
4. Acta de visita IGLESIA DE LOS MILAGROS – 14/04/2020
5. Acta de visita IGLESIA DE LOS MILAGROS – 14/05/2020
6. Acta de visita IGLESIA DE LOS MILAGROS – 14/06/2020
7. Acta de visita CALLE 53 GALERIAS – 21/05/2020
8. Acta de visita CALLE 53 CARULLA – 07/05/2020
</t>
  </si>
  <si>
    <t>NO SE REALIZARON ARCHIVOS DE ACTUACIONES ADMINISTRATIVAS Lo anterior debido a la suspensión de términos procesales durante este trimestre de las actuaciones administrativas conforme a las siguientes normas: Decreto Distrital No. 087 del 16 de marzo de 2020, Decreto Distrital No. 093 del 25 de marzo de 2020, Decreto Distrital No. 108 de 2020, Decreto Distrital 121 de 2020, Decreto Distrital No. 126 del 10 de mayo de 2020, Decreto Distrital 131 del 31 de mayo de 2020</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</si>
  <si>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</si>
  <si>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</si>
  <si>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</si>
  <si>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</si>
  <si>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</si>
  <si>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</si>
  <si>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</si>
  <si>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 xml:space="preserve">La Alcaldía Local reportó el plan de sostenibilidad contable a la Subsecretaría de Gestión Institucional.
Dentro del Plan de Sostenibilidad Contable 2020 y o Plan de Gestión realizado por el área contable, se presentaron y publicaron Estados Financieros hasta el mes de febrero del 2020 junto con la información de conciliaciones que fueron firmados y publicados en la página web de la localidad
. Se estableció dentro del plan como meta, la conciliación de la cartera, la cual es responsabilidad del área jurídica de la localidad, la entrega de toda la información tanto del cobro persuasivo como coactivo, de la que no se encuentra ningún avance hasta la fecha.
La demás información del plan de gestión contable para el segundo trimestre se encuentra en un 85%.
</t>
  </si>
  <si>
    <t>Reporte Subsecretaría de Gestión Institucional</t>
  </si>
  <si>
    <t>La Alcaldía Local de acuerdo con el reporte remitido ha dado respuesta a 67 requerimientos ciudadanos de los 114 programados para el trimestre, lo que representa un nivel de avance del 60% en el trimestre.</t>
  </si>
  <si>
    <t>Reporte SAC</t>
  </si>
  <si>
    <t>La Alcaldía Local no reaizó operativos de esta categoría en el trimestre.</t>
  </si>
  <si>
    <t>La Alcaldía Local impulso procesalmente a 2.046 expedientes allegados a 31 de diciembre de 2019.</t>
  </si>
  <si>
    <t>La Alcaldía Local no falló de fondo ninguno de los expedientes de policía a cargo de las inspecciones de policía con corte a 1-12-2019 programados para el trimestre.</t>
  </si>
  <si>
    <t>La Alcaldía Local falló de fondo en el trimestre 191 expedientes  de los 833 programados.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</si>
  <si>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</si>
  <si>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 xml:space="preserve">La Alcaldía Local cumplió con el 100% de los criterios ambientales evaluados durante el trimestre: Rally Digital, Reporte consumo de papel, Participación eventos ambientales y huella ecológica de conformidad con el reporte remitido por la Oficina Asesora de Planeación.
</t>
  </si>
  <si>
    <t xml:space="preserve">
La Alcaldía Local participó de las siguientes actividades convocadas por la Dirección Administrativa: Capacitación FUID Fecha: 20/05/2020,  Capacitación Hoja de Control Fecha: 24/06/2020, mesas de trabajo Fecha: 1 y 8/06/2020 y Asistencias Técnicas para la implementación y ajustes de las TRD.</t>
  </si>
  <si>
    <t>Reporte Dirección Administrativa</t>
  </si>
  <si>
    <t>Reporte MIMEC</t>
  </si>
  <si>
    <t>La Alcaldía Local de los dos(2) planes abiertos tiene seis (6) acciones documentadas y sin vencer en el aplicativo  a 30 de junio de 2020.</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</si>
  <si>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110 lo que representa un nivel de cumplimiento trimestral del 96%</t>
  </si>
  <si>
    <t>CUMPLIMIENTO SEGUNDO TRIMESTRE</t>
  </si>
  <si>
    <t>Reporte Oficina Asesora de Comunicaconess</t>
  </si>
  <si>
    <t>28 de Julio de 2020</t>
  </si>
  <si>
    <t xml:space="preserve">
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
</t>
  </si>
  <si>
    <t>Reporte Subssecretaría de Gestión Local</t>
  </si>
  <si>
    <t xml:space="preserve">Para segundo trimestre de la vigencia 2020, el plan de gestión de la alcaldía local alcanzó un nivel de desempeño del 75%.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</si>
  <si>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</si>
  <si>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r>
      <t>Lograr el</t>
    </r>
    <r>
      <rPr>
        <sz val="12"/>
        <rFont val="Garamond"/>
        <family val="1"/>
      </rPr>
      <t> 70</t>
    </r>
    <r>
      <rPr>
        <sz val="12"/>
        <color rgb="FF000000"/>
        <rFont val="Garamond"/>
        <family val="1"/>
      </rPr>
      <t>% de cumplimiento físico acumulado del plan de desarrollo local.</t>
    </r>
  </si>
  <si>
    <t>Girar mínimo el 45% del presupuesto comprometido constituido como obligaciones por pagar de la vigencia 2019 (inversión).</t>
  </si>
  <si>
    <t>Impulsar procesalmente (avocar, rechazar, enviar al competente), el 22% de los expedientes de policía a cargo de las inspecciones de policía, con corte a 31 de diciembre de 2019</t>
  </si>
  <si>
    <t>Fallar de fondo el 17 %  de los expedientes de policía a cargo de las inspecciones de policía con corte a 31-12-2019</t>
  </si>
  <si>
    <t>Terminar (archivar), 216 actuaciones administrativas activas</t>
  </si>
  <si>
    <t>Terminar 143  actuaciones administrativas  en primera instancia</t>
  </si>
  <si>
    <t>Realizar 38 acciones de control u operativos en materia de obras y urbanismo</t>
  </si>
  <si>
    <t>Realizar 34 acciones de control u operativos en materia de  integridad del espacio publico.</t>
  </si>
  <si>
    <t xml:space="preserve">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70% de cumplimiento físico acumulado del plan de desarrollo local.
• Girar mínimo el 45% del presupuesto comprometido constituido como obligaciones por pagar de la vigencia 2019 (inversión).
* Realizar 34 acciones de control u operativos en materia de  integridad del espacio publico.
*Realizar 38 acciones de control u operativos en materia de obras y urbanismo.
• Impulsar procesalmente (avocar, rechazar, enviar al competente), el 22% de los expedientes de policía a cargo de las inspecciones de policía, con corte a 31 de diciembre de 2019
• Fallar de fondo el 17 %  de los expedientes de policía a cargo de las inspecciones de policía con corte a 31-12-2019.
• Terminar (archivar), 216 actuaciones administrativas activas
• Terminar 143  actuaciones administrativas  en primera instancia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</si>
  <si>
    <t>Consulta en la carpeta de rendición de cuentas 2020 o entregables del contrato, MEMORIAS DEL PROCESO DE RENDICIÓN DE CUENTAS, SISTEMATIZACION DEL PROCESO RdC</t>
  </si>
  <si>
    <t xml:space="preserve">La Alcaldía Local de Teusaquillo realizó el proceso de Rendición De Cuentas el  30 de mayo de 2020 de manera virtual  a través de la herramienta FacebookLive de la Alcaldía Local, con el propósito que la comunidad se enterara de cómo se invirtieron los recursos durante la vigencia 2019, www.teusaquillo.gov.co/milo…/rendicion-cuentas-2019-0 Para este proceso se contó con un total de 94 participantes conectados a la audiencia.
</t>
  </si>
  <si>
    <t>En el trimestre III se adelantó el 100% de las acciones que dan cumplimiento a los procesos de participación ciudadana: 
1. Votaciones de los conceptos de gasto para la priorización de presupuestos participativos. 
2. Distribución de remanentes en el marco de las votaciones de los conceptos de gasto de presupuestos participativos. 
1. No se cuenta con un plan de acción elaborado para el desarrollo de los presupuestos participativos, Es importante precisar que de conformidad con la información recibida  no se cuenta con un plan de acción determinado específicamente para el desarrollo de los presupuestos participativos, sino que, dicho proceso es regulado por la Secretaría Distrital de Planeación y el Instituto Distrital de Participación y Acción Comunal con el acompañamiento de la Secretaría Distrital de Gobierno.
2. El proceso de presupuestos participativos se ha adelantado de conformidad con lo previsto en la Circular CONFIS 03 de 2020 y en la circular 029 de 2020.
3. Se realizaron las votaciones y priorizaciones sobre los conceptos de gasto elegibles para el 50% del presupuesto plurianual del próximo PDL.
4. Se realizó la reunión de distribución de remanentes con el Consejo de Planeación Local para la distribución de excedentes del proceso de votación y su asignación en los diferentes conceptos que superaron el umbral.</t>
  </si>
  <si>
    <t xml:space="preserve">La Alcaldía Local ejecutó el 75%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se está realizando el cargue de las solicitudes que se han realizado en la vigencia a fin de que todos los procesos queden en ejecución. 
- Participar en los entrenamientos de la DGDL sobre las generalidades de SIPSE local
-Participar en los entrenamientos de la DGDL sobre el módulo de proyectos y banco de iniciativas ciudadanas de SIPSE local
</t>
  </si>
  <si>
    <t>Reporte del Plan de Sostenibilidad Contable 2020 y evidencias digitales de la información contable</t>
  </si>
  <si>
    <t>Informe Promotor-Reporte SAC-Nivel Central-SDG
Reporte Aplicativo CRONOS 
REPORTE DE SEGUIMIENTO EXCEL-POR PARTE DE LA ALCALDÍA</t>
  </si>
  <si>
    <t xml:space="preserve">TEAMS: https://teams.microsoft.com/l/meetup-join/19%3ameeting_ZDNjYWQyMjgtZjczNy00OTNiLTk3MzUtOGZmYTk1NDNjOWQz%40thread.v2/0?context=%7b%22Tid%22%3a%2214de155f-e192-44da-994d-1913d8658372%22%2c%22Oid%22%3a%225bb99e97-b067-4273-af94-00bd8f8c7f7a%22%7d
(pantallazo)
Reporte Dirección administrativa
</t>
  </si>
  <si>
    <t>Se realizó el reporte de Buena Práctica identificado al interior de la alcaldía, la cual se desarrolló en las cuatro inspecciones de policía, la cual es la virtualización de audiencias públicas, Con el advenimiento de la Pandemia del COVID 19, y ante los riesgos que ésta generó se evidenció que el acceso a la Justicia Policiva debía reconfigurarse de tal suerte que jurídicamente se mantuviera su estructura, pero que en su desarrollo se potencializara el uso de nuevas tecnologías que permitieran a su vez mayor seguridad sanitaria en los ciudadanos intervinientes, así como en los funcionarios y su familia, al igual que mayor transparencia y celeridad adecuada en los procesos, lo anterior desarrollara la virtualización del proceso verbal abreviado en sus diferentes etapas desde el auto que avoca conocimiento, la citación sin necesidad que los intervinientes tengan correo electrónico y  las audiencias hasta la decisión final, para lograr esta buena práctica contó con el apoyo de la Alcaldía Local de Teusaquillo, así como con el equipo de la Dirección de Tecnologías de la Secretaría Distrital de Gobierno.</t>
  </si>
  <si>
    <t xml:space="preserve">Reporte AGORA Y EVIDENCIAS VIRTUALES DE REPORTE
</t>
  </si>
  <si>
    <t xml:space="preserve">La Alcaldía Local de los tres (3) planes abiertos tiene diez (10) acciones documentadas y sin vencer en el aplicativo y una (1) abierta vencida  a 30 de septiembre de 2020.
</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</si>
  <si>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104 lo que representa un nivel de cumplimiento trimestral del 90%</t>
  </si>
  <si>
    <t>Revisión página Web de la alcaldía Y MATRIZ DE CUMPLIMIENTO</t>
  </si>
  <si>
    <t xml:space="preserve">Durante III trimestre se realizaron 15 acciones de control u operativos los cuales fueron: 
1. ACTA DE VISITA AGOSTO 9 DE 2020 – LILI MARK
2. ACTA DE VISITA AGOSTO 10 DE 2020 – TECNOLOGY COMPANY
3. ACTA DE VISITA AGOSTO 14 DE 2020 – GARAJE 2
4. ACTA DE VISITA AGOSTO 14 DE 2020 – GARAY LEGUIZAMON
5. ACTA DE VISITA AGOSTO 14 DE 2020 – MASCOTIZATE
6. ACTA DE VISITA AGOSTO 14 DE 2020 – PAN COMIDO GOURMET
7. ACTA DE VISITA AGOSTO 14 DE 2020 – PAN COMIDO
8. ACTA DE VISITA AGOSTO 14 DE 2020 – TOSTAO
9. ACTA DE VISITA SEPTIEMBRE 18 DE 2020 – CIGARRERIA LECOMBIE
10. ACTA DE VISITA SEPTIEMBRE 18 DE 2020 – CORREDOR CORTES
11. ACTA DE VISITA SEPTIEMBRE 18 DE 2020 – EASY MARKET
12. ACTA DE VISITA SEPTIEMBRE 18 DE 2020 – LA ANTIPATICA BURGER
13. ACTA DE VISITA SEPTIEMBRE 18 DE 2020 – LOREN
14. ACTA DE VISITA SEPTIEMBRE 18 DE 2020 – – MJE FOOD
15. ACTA DE VISITA SEPTIEMBRE 18 DE 2020 – TERRAZA BAR CAFE
</t>
  </si>
  <si>
    <t xml:space="preserve">Durante III trimestre se realizaron 8 acciones de control u operativos los cuales fueron: 
1. ACTA DE VISITA SEPTIEMBRE 10 DE 2020 – PARKWAY
2. ACTA DE VISITA AGOSTO 21 DE 2020 – SIM GALERIAS
3. ACTA DE VISITA JULIO 17 DE 2020 – ARZOBISPO
4. ACTA DE VISITA 14 DE JULIO DE 2020 – IGLESIA DE LOS MILAGROS
5. ACTA DE VISITA 14 DE AGOSTO DE 2020 – IGLESIA DE LOS MILAGROS
6. ACTA DE VISITA SEPTIEMBRE 14 DE 2020 – IGLESIA DE LOS MILAGROS 
7. ACTA DE INFORME TECNICO 10 SEPTIEMBRE 2020 
8. ACTA INFORME TECNICO 21 DE SEPTIEMBRE 2020 </t>
  </si>
  <si>
    <t>Durante III trimestre se realizaron 8 acciones de control u operativos los cuales fueron: 
1. INFORME TECNICO 232 DE 2020 
2. INFORME TECNICO 236 DE 2020 
3. INFORME TECNICO 235 DE 2020 
4. INFORME TECNICO 224 DE 2020 
5. INFORME TECNICO 234 DE 2020 
6. INFORME TECNICO 233 DE 2020 
7. INFORME TECNICO 120 DE 2020 
8. INFORME TECNICO 129 DE 2020</t>
  </si>
  <si>
    <t xml:space="preserve">Se dio cumplimiento al Plan de Sostenibilidad Contable, realizando el registro de la información económica de la Alcaldía Local, generando los estados financieros, conciliaciones de almacén, multas, cobro persuasivo.
La Alcaldía Local envió la información correspondiente a 6 actividades en el periodo de corte.
Cabe resaltar que la información reportada por la Alcaldía es validada por parte de cada alcaldía y son ellos los responsables del cumplimiento en logros y objetivos de los compromisos adquiridos en su Plan de Sostenibilidad Contable
</t>
  </si>
  <si>
    <t>La Alcaldía Local de acuerdo con el reporte remitido dio  respuesta a  293 requerimientos ciudadanos de los 170  programados para el trimestre, lo que representa un nivel de avance del 100% en el trimestre.</t>
  </si>
  <si>
    <t>La Alcaldía Local impulso procesalmente a 2,089 expedientes allegados a 31 de diciembre de 2019 de los 3, 083 programados en el trimestre.</t>
  </si>
  <si>
    <t>Reporte Dirección para la Gestión Policiva</t>
  </si>
  <si>
    <t>La Alcaldía Local  falló de fondo en el trimestre 192  expedientes  de los 583 programados.</t>
  </si>
  <si>
    <t>La Alcaldía Local terminó en el trimestre 1 actuación  administrativas activas.</t>
  </si>
  <si>
    <t>La Alcaldía Local Terminó en el trimestre 8 actuaciones administrativas en primera instancia.</t>
  </si>
  <si>
    <t>CUMPLIMIENO III TRIMESTRE</t>
  </si>
  <si>
    <t>Paratercer  trimestre de la vigencia 2020, el plan de gestión de la alcaldía local alcanzó un nivel de desempeño del 76%.</t>
  </si>
  <si>
    <t>29 de octubre de 2020</t>
  </si>
  <si>
    <t>23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</si>
  <si>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75%</t>
    </r>
  </si>
  <si>
    <t>23 de noviembre de 2020</t>
  </si>
  <si>
    <t>La Alcaldía Local participó las actividades convocadas por la Dirección Administrativa.</t>
  </si>
  <si>
    <r>
      <t xml:space="preserve">En atención a la solicitud realizada por la Dirección Administrativa a través de correo electrónico el 19 de noviembre, se ajusta la meta "Participar en el 100% de las actividades que sean convocadas por la Dirección Administrativa - Grupo gestión documental con el fin de que se apliquen correctamente los lineamiento de gestión documental en el proceso  o alcaldía local" pasando del 25% al 100% de desempeño en el trimestre. Así esta modifcación afecta el desempeño general del plan, pasando el cual pasa del 75% al </t>
    </r>
    <r>
      <rPr>
        <b/>
        <sz val="11"/>
        <color theme="1"/>
        <rFont val="Garamond"/>
        <family val="1"/>
      </rPr>
      <t xml:space="preserve">80% </t>
    </r>
    <r>
      <rPr>
        <sz val="11"/>
        <color theme="1"/>
        <rFont val="Garamond"/>
        <family val="1"/>
      </rPr>
      <t>de desempeño en el tercer trimestre.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</si>
</sst>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 #,##0.00\ _€_-;\-* #,##0.00\ _€_-;_-* &quot;-&quot;??\ _€_-;_-@_-"/>
    <numFmt numFmtId="166" formatCode="* #,##0.00&quot;    &quot;;\-* #,##0.00&quot;    &quot;;* \-#&quot;    &quot;;@\ "/>
    <numFmt numFmtId="167" formatCode="_-* #,##0.0_-;\-* #,##0.0_-;_-* &quot;-&quot;_-;_-@_-"/>
    <numFmt numFmtId="168" formatCode="_-* #,##0_-;\-* #,##0_-;_-* \-_-;_-@_-"/>
    <numFmt numFmtId="169" formatCode="0.0"/>
    <numFmt numFmtId="170" formatCode="0.0%"/>
  </numFmts>
  <fonts count="27" x14ac:knownFonts="1">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
      <b/>
      <sz val="14"/>
      <color theme="1"/>
      <name val="Garamond"/>
      <family val="1"/>
    </font>
    <font>
      <sz val="11"/>
      <color rgb="FF000000"/>
      <name val="Calibri"/>
      <family val="2"/>
      <charset val="1"/>
    </font>
    <font>
      <sz val="16"/>
      <name val="Garamond"/>
      <family val="1"/>
    </font>
    <font>
      <sz val="11"/>
      <color rgb="FF0070C0"/>
      <name val="Garamond"/>
      <family val="1"/>
    </font>
    <font>
      <sz val="10"/>
      <color rgb="FF0070C0"/>
      <name val="Garamond"/>
      <family val="1"/>
    </font>
    <font>
      <sz val="9"/>
      <color theme="1"/>
      <name val="Garamond"/>
      <family val="1"/>
    </font>
    <font>
      <b/>
      <sz val="11"/>
      <color rgb="FF0070C0"/>
      <name val="Garamond"/>
      <family val="1"/>
    </font>
    <font>
      <b/>
      <sz val="18"/>
      <color theme="1"/>
      <name val="Garamond"/>
      <family val="1"/>
    </font>
    <font>
      <sz val="10"/>
      <color rgb="FF000000"/>
      <name val="Garamond"/>
      <family val="1"/>
    </font>
    <font>
      <b/>
      <sz val="26"/>
      <color theme="1"/>
      <name val="Garamond"/>
      <family val="1"/>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B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9"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165" fontId="1" fillId="0" borderId="0" applyFont="0" applyFill="0" applyBorder="0" applyAlignment="0" applyProtection="0"/>
    <xf numFmtId="166"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Fill="0" applyBorder="0" applyAlignment="0" applyProtection="0"/>
    <xf numFmtId="164" fontId="1" fillId="0" borderId="0" applyFont="0" applyFill="0" applyBorder="0" applyAlignment="0" applyProtection="0"/>
    <xf numFmtId="168" fontId="18" fillId="0" borderId="0" applyBorder="0" applyProtection="0"/>
  </cellStyleXfs>
  <cellXfs count="304">
    <xf numFmtId="0" fontId="0" fillId="0" borderId="0" xfId="0"/>
    <xf numFmtId="0" fontId="4" fillId="0" borderId="1" xfId="0" applyFont="1" applyBorder="1" applyAlignment="1">
      <alignment vertical="center" wrapText="1"/>
    </xf>
    <xf numFmtId="0" fontId="6" fillId="0" borderId="13"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justify" vertical="center" wrapText="1"/>
    </xf>
    <xf numFmtId="0" fontId="6" fillId="0" borderId="15" xfId="0" applyFont="1" applyBorder="1" applyAlignment="1" applyProtection="1">
      <alignment horizontal="justify" vertical="center" wrapText="1"/>
      <protection locked="0"/>
    </xf>
    <xf numFmtId="0" fontId="6" fillId="0" borderId="16" xfId="0" applyFont="1" applyBorder="1" applyAlignment="1" applyProtection="1">
      <alignment horizontal="justify" vertical="center" wrapText="1"/>
      <protection locked="0"/>
    </xf>
    <xf numFmtId="0" fontId="6" fillId="0" borderId="16" xfId="0" applyFont="1" applyBorder="1" applyAlignment="1">
      <alignment horizontal="justify" vertical="center" wrapText="1"/>
    </xf>
    <xf numFmtId="9" fontId="6"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9" fontId="10" fillId="8" borderId="1" xfId="0" applyNumberFormat="1" applyFont="1" applyFill="1" applyBorder="1" applyAlignment="1">
      <alignment vertical="center"/>
    </xf>
    <xf numFmtId="0" fontId="10" fillId="8" borderId="1" xfId="0" applyFont="1" applyFill="1" applyBorder="1" applyAlignment="1">
      <alignment vertical="center"/>
    </xf>
    <xf numFmtId="0" fontId="2" fillId="5" borderId="1" xfId="0" applyFont="1" applyFill="1" applyBorder="1" applyAlignment="1">
      <alignment vertical="center"/>
    </xf>
    <xf numFmtId="0" fontId="4" fillId="0" borderId="23" xfId="0" applyFont="1" applyBorder="1" applyAlignment="1">
      <alignment horizontal="center" vertical="center"/>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2" fillId="5" borderId="20" xfId="0" applyFont="1" applyFill="1" applyBorder="1" applyAlignment="1">
      <alignment vertical="center"/>
    </xf>
    <xf numFmtId="0" fontId="2" fillId="5" borderId="20" xfId="0" applyFont="1" applyFill="1" applyBorder="1" applyAlignment="1">
      <alignment vertical="center" wrapText="1"/>
    </xf>
    <xf numFmtId="0" fontId="2" fillId="5" borderId="23" xfId="0" applyFont="1" applyFill="1" applyBorder="1" applyAlignment="1">
      <alignment vertical="center"/>
    </xf>
    <xf numFmtId="0" fontId="2" fillId="0" borderId="20" xfId="0" applyFont="1" applyBorder="1" applyAlignment="1">
      <alignment vertical="center" wrapText="1"/>
    </xf>
    <xf numFmtId="0" fontId="2" fillId="7" borderId="1" xfId="0" applyFont="1" applyFill="1" applyBorder="1" applyAlignment="1">
      <alignment vertical="center" wrapText="1"/>
    </xf>
    <xf numFmtId="0" fontId="2" fillId="0" borderId="13" xfId="0" applyFont="1" applyBorder="1" applyAlignment="1">
      <alignment vertical="center" wrapText="1"/>
    </xf>
    <xf numFmtId="0" fontId="2" fillId="0" borderId="18" xfId="0" applyFont="1" applyBorder="1" applyAlignment="1">
      <alignment vertical="center" wrapText="1"/>
    </xf>
    <xf numFmtId="0" fontId="2" fillId="9" borderId="13" xfId="0" applyFont="1" applyFill="1" applyBorder="1" applyAlignment="1">
      <alignment vertical="center" wrapText="1"/>
    </xf>
    <xf numFmtId="0" fontId="9" fillId="8" borderId="20" xfId="0" applyFont="1" applyFill="1" applyBorder="1" applyAlignment="1" applyProtection="1">
      <alignment horizontal="justify" vertical="center" wrapText="1"/>
      <protection locked="0"/>
    </xf>
    <xf numFmtId="9" fontId="10" fillId="8" borderId="20" xfId="0" applyNumberFormat="1" applyFont="1" applyFill="1" applyBorder="1" applyAlignment="1">
      <alignment vertical="center"/>
    </xf>
    <xf numFmtId="0" fontId="5" fillId="12" borderId="13" xfId="0" applyFont="1" applyFill="1" applyBorder="1" applyAlignment="1">
      <alignment horizontal="justify" vertical="center" wrapText="1"/>
    </xf>
    <xf numFmtId="0" fontId="4" fillId="0" borderId="13" xfId="0" applyFont="1" applyBorder="1" applyAlignment="1">
      <alignment vertical="center" wrapText="1"/>
    </xf>
    <xf numFmtId="0" fontId="7" fillId="0" borderId="13" xfId="0" applyFont="1" applyBorder="1" applyAlignment="1">
      <alignment vertical="center" wrapText="1"/>
    </xf>
    <xf numFmtId="0" fontId="4" fillId="0" borderId="22" xfId="0" applyFont="1" applyBorder="1" applyAlignment="1">
      <alignment vertical="center" wrapText="1"/>
    </xf>
    <xf numFmtId="0" fontId="6" fillId="0" borderId="13" xfId="0" applyFont="1" applyBorder="1" applyAlignment="1">
      <alignment horizontal="justify" vertical="center" wrapText="1"/>
    </xf>
    <xf numFmtId="0" fontId="6" fillId="0" borderId="15" xfId="0" applyFont="1" applyBorder="1" applyAlignment="1">
      <alignment horizontal="justify" vertical="center" wrapText="1"/>
    </xf>
    <xf numFmtId="9" fontId="6" fillId="0" borderId="16" xfId="1" applyFont="1" applyBorder="1" applyAlignment="1">
      <alignment horizontal="center" vertical="center" wrapText="1"/>
    </xf>
    <xf numFmtId="0" fontId="2" fillId="0" borderId="13" xfId="0" applyFont="1" applyBorder="1" applyAlignment="1">
      <alignment vertical="center"/>
    </xf>
    <xf numFmtId="0" fontId="4" fillId="0" borderId="18" xfId="0" applyFont="1" applyBorder="1" applyAlignment="1">
      <alignment vertical="center" wrapText="1"/>
    </xf>
    <xf numFmtId="0" fontId="6" fillId="0" borderId="18"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8" xfId="0" applyFont="1" applyBorder="1" applyAlignment="1" applyProtection="1">
      <alignment horizontal="center" vertical="center" wrapText="1"/>
      <protection locked="0"/>
    </xf>
    <xf numFmtId="0" fontId="2" fillId="0" borderId="19" xfId="0" applyFont="1" applyBorder="1" applyAlignment="1">
      <alignment vertical="center"/>
    </xf>
    <xf numFmtId="0" fontId="4" fillId="0" borderId="10" xfId="0" applyFont="1" applyBorder="1" applyAlignment="1">
      <alignment vertical="center" wrapText="1"/>
    </xf>
    <xf numFmtId="0" fontId="4" fillId="12" borderId="19" xfId="0" applyFont="1" applyFill="1" applyBorder="1" applyAlignment="1">
      <alignment horizontal="justify" vertical="center" wrapText="1"/>
    </xf>
    <xf numFmtId="0" fontId="8" fillId="11" borderId="15"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2" fillId="0" borderId="13" xfId="0" applyFont="1" applyFill="1" applyBorder="1" applyAlignment="1">
      <alignment vertical="center"/>
    </xf>
    <xf numFmtId="0" fontId="12" fillId="6" borderId="1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7" fillId="0" borderId="20"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0" xfId="0" applyFont="1" applyAlignment="1">
      <alignment horizontal="center" vertical="center"/>
    </xf>
    <xf numFmtId="0" fontId="2" fillId="11" borderId="1"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1" xfId="0" applyFont="1" applyFill="1" applyBorder="1" applyAlignment="1">
      <alignment horizontal="center" vertical="center" wrapText="1"/>
    </xf>
    <xf numFmtId="10" fontId="2" fillId="11" borderId="1" xfId="0" applyNumberFormat="1" applyFont="1" applyFill="1" applyBorder="1" applyAlignment="1">
      <alignment horizontal="center" vertical="center"/>
    </xf>
    <xf numFmtId="0" fontId="2" fillId="11" borderId="23" xfId="0" applyFont="1" applyFill="1" applyBorder="1" applyAlignment="1">
      <alignment horizontal="center" vertical="center"/>
    </xf>
    <xf numFmtId="9" fontId="6"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2" fillId="0" borderId="18" xfId="0" applyFont="1" applyFill="1" applyBorder="1" applyAlignment="1">
      <alignment vertical="center" wrapText="1"/>
    </xf>
    <xf numFmtId="0" fontId="2" fillId="0" borderId="0" xfId="0" applyFont="1" applyAlignment="1">
      <alignment vertical="center"/>
    </xf>
    <xf numFmtId="0" fontId="7" fillId="0" borderId="13" xfId="0" applyFont="1" applyFill="1" applyBorder="1" applyAlignment="1">
      <alignment vertical="center" wrapText="1"/>
    </xf>
    <xf numFmtId="0" fontId="5" fillId="12" borderId="23" xfId="0" applyFont="1" applyFill="1" applyBorder="1" applyAlignment="1">
      <alignment horizontal="justify" vertical="center" wrapText="1"/>
    </xf>
    <xf numFmtId="0" fontId="5" fillId="12" borderId="1" xfId="0" applyFont="1" applyFill="1" applyBorder="1" applyAlignment="1">
      <alignment horizontal="justify"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8" xfId="0" applyNumberFormat="1" applyFont="1" applyFill="1" applyBorder="1" applyAlignment="1">
      <alignment horizontal="center" vertical="center"/>
    </xf>
    <xf numFmtId="9" fontId="13" fillId="0" borderId="1"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69" fontId="2" fillId="11" borderId="1" xfId="0" applyNumberFormat="1" applyFont="1" applyFill="1" applyBorder="1" applyAlignment="1">
      <alignment horizontal="center" vertical="center"/>
    </xf>
    <xf numFmtId="9" fontId="6" fillId="0" borderId="1" xfId="0" applyNumberFormat="1" applyFont="1" applyBorder="1" applyAlignment="1" applyProtection="1">
      <alignment horizontal="center" vertical="center" wrapText="1"/>
      <protection locked="0"/>
    </xf>
    <xf numFmtId="9" fontId="6" fillId="0" borderId="18" xfId="0" applyNumberFormat="1" applyFont="1" applyBorder="1" applyAlignment="1" applyProtection="1">
      <alignment horizontal="center" vertical="center" wrapText="1"/>
      <protection locked="0"/>
    </xf>
    <xf numFmtId="9" fontId="6" fillId="0" borderId="18" xfId="1" applyFont="1" applyBorder="1" applyAlignment="1">
      <alignment horizontal="center" vertical="center" wrapText="1"/>
    </xf>
    <xf numFmtId="9" fontId="6" fillId="0" borderId="17" xfId="1" applyFont="1" applyBorder="1" applyAlignment="1">
      <alignment horizontal="center" vertical="center" wrapText="1"/>
    </xf>
    <xf numFmtId="0" fontId="2" fillId="0" borderId="14" xfId="0" applyFont="1" applyBorder="1" applyAlignment="1">
      <alignment horizontal="center" vertical="center"/>
    </xf>
    <xf numFmtId="9" fontId="2" fillId="0" borderId="1" xfId="1" applyFont="1" applyFill="1" applyBorder="1" applyAlignment="1">
      <alignment horizontal="center" vertical="center" wrapText="1"/>
    </xf>
    <xf numFmtId="0" fontId="2" fillId="0" borderId="19" xfId="0" applyFont="1" applyBorder="1" applyAlignment="1">
      <alignment horizontal="center" vertical="center" wrapText="1"/>
    </xf>
    <xf numFmtId="0" fontId="10" fillId="11" borderId="1" xfId="0" applyFont="1" applyFill="1" applyBorder="1" applyAlignment="1">
      <alignment horizontal="center" vertical="center"/>
    </xf>
    <xf numFmtId="0" fontId="2" fillId="0" borderId="1" xfId="0" applyFont="1" applyBorder="1" applyAlignment="1">
      <alignment horizontal="center" vertical="center"/>
    </xf>
    <xf numFmtId="0" fontId="2" fillId="11" borderId="18" xfId="0" applyFont="1" applyFill="1" applyBorder="1" applyAlignment="1">
      <alignment horizontal="center" vertical="center"/>
    </xf>
    <xf numFmtId="0" fontId="2" fillId="11" borderId="5" xfId="0" applyFont="1" applyFill="1" applyBorder="1" applyAlignment="1">
      <alignment vertical="center"/>
    </xf>
    <xf numFmtId="0" fontId="2" fillId="11" borderId="0" xfId="0" applyFont="1" applyFill="1" applyBorder="1" applyAlignment="1">
      <alignment vertical="center"/>
    </xf>
    <xf numFmtId="0" fontId="2" fillId="11" borderId="25" xfId="0" applyFont="1" applyFill="1" applyBorder="1" applyAlignment="1">
      <alignment vertical="center"/>
    </xf>
    <xf numFmtId="0" fontId="11" fillId="11" borderId="13" xfId="0" applyFont="1" applyFill="1" applyBorder="1" applyAlignment="1">
      <alignment vertical="center" wrapText="1"/>
    </xf>
    <xf numFmtId="9" fontId="10" fillId="11" borderId="1" xfId="1" applyFont="1" applyFill="1" applyBorder="1" applyAlignment="1">
      <alignment horizontal="center" vertical="center"/>
    </xf>
    <xf numFmtId="0" fontId="2" fillId="11" borderId="1" xfId="0" applyFont="1" applyFill="1" applyBorder="1" applyAlignment="1">
      <alignment vertical="center"/>
    </xf>
    <xf numFmtId="0" fontId="2" fillId="11" borderId="1" xfId="0" applyFont="1" applyFill="1" applyBorder="1" applyAlignment="1">
      <alignment vertical="center" wrapText="1"/>
    </xf>
    <xf numFmtId="0" fontId="2" fillId="11" borderId="13" xfId="0" applyFont="1" applyFill="1" applyBorder="1" applyAlignment="1">
      <alignment vertical="center"/>
    </xf>
    <xf numFmtId="0" fontId="2" fillId="11" borderId="18" xfId="0" applyFont="1" applyFill="1" applyBorder="1" applyAlignment="1">
      <alignment vertical="center" wrapText="1"/>
    </xf>
    <xf numFmtId="0" fontId="2" fillId="11" borderId="13" xfId="0" applyFont="1" applyFill="1" applyBorder="1" applyAlignment="1">
      <alignment horizontal="center" vertical="center" wrapText="1"/>
    </xf>
    <xf numFmtId="0" fontId="2" fillId="11" borderId="13" xfId="0" applyFont="1" applyFill="1" applyBorder="1" applyAlignment="1">
      <alignment vertical="center" wrapText="1"/>
    </xf>
    <xf numFmtId="0" fontId="2" fillId="11" borderId="0" xfId="0" applyFont="1" applyFill="1" applyAlignment="1">
      <alignment vertical="center" wrapText="1"/>
    </xf>
    <xf numFmtId="0" fontId="2" fillId="11" borderId="0" xfId="0" applyFont="1" applyFill="1" applyAlignment="1">
      <alignment vertical="center"/>
    </xf>
    <xf numFmtId="9" fontId="10" fillId="0" borderId="1" xfId="0" applyNumberFormat="1" applyFont="1" applyBorder="1" applyAlignment="1">
      <alignment horizontal="center" vertical="center" wrapText="1"/>
    </xf>
    <xf numFmtId="9" fontId="10" fillId="0" borderId="1" xfId="1" applyFont="1" applyBorder="1" applyAlignment="1">
      <alignment horizontal="center" vertical="center" wrapText="1"/>
    </xf>
    <xf numFmtId="9" fontId="10" fillId="0" borderId="1" xfId="1" applyFont="1" applyFill="1" applyBorder="1" applyAlignment="1">
      <alignment horizontal="center" vertical="center" wrapText="1"/>
    </xf>
    <xf numFmtId="9" fontId="10" fillId="0" borderId="20" xfId="1"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9" fontId="2" fillId="0" borderId="1" xfId="1" applyNumberFormat="1"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2" fillId="0" borderId="18" xfId="0" applyFont="1" applyBorder="1" applyAlignment="1" applyProtection="1">
      <alignment horizontal="justify" vertical="center" wrapText="1"/>
      <protection locked="0"/>
    </xf>
    <xf numFmtId="0" fontId="2" fillId="11" borderId="1" xfId="0" applyFont="1" applyFill="1" applyBorder="1" applyAlignment="1" applyProtection="1">
      <alignment horizontal="justify" vertical="center" wrapText="1"/>
      <protection locked="0"/>
    </xf>
    <xf numFmtId="0" fontId="2" fillId="11" borderId="18" xfId="0" applyFont="1" applyFill="1" applyBorder="1" applyAlignment="1" applyProtection="1">
      <alignment horizontal="justify" vertical="center" wrapText="1"/>
      <protection locked="0"/>
    </xf>
    <xf numFmtId="9" fontId="7" fillId="0" borderId="21" xfId="0" applyNumberFormat="1" applyFont="1" applyBorder="1" applyAlignment="1">
      <alignment horizontal="center" vertical="center" wrapText="1"/>
    </xf>
    <xf numFmtId="0" fontId="20" fillId="0" borderId="1" xfId="1" applyNumberFormat="1" applyFont="1" applyBorder="1" applyAlignment="1">
      <alignment horizontal="center" vertical="center" wrapText="1"/>
    </xf>
    <xf numFmtId="9" fontId="20" fillId="0" borderId="1" xfId="1" applyFont="1" applyBorder="1" applyAlignment="1">
      <alignment horizontal="center" vertical="center" wrapText="1"/>
    </xf>
    <xf numFmtId="9" fontId="21" fillId="0" borderId="18" xfId="0" applyNumberFormat="1" applyFont="1" applyBorder="1" applyAlignment="1" applyProtection="1">
      <alignment horizontal="center" vertical="center" wrapText="1"/>
      <protection locked="0"/>
    </xf>
    <xf numFmtId="0" fontId="20" fillId="0" borderId="0" xfId="0" applyFont="1" applyAlignment="1">
      <alignment horizontal="center" vertical="center"/>
    </xf>
    <xf numFmtId="167" fontId="20" fillId="0" borderId="1" xfId="11" applyNumberFormat="1" applyFont="1" applyBorder="1" applyAlignment="1">
      <alignment horizontal="center" vertical="center" wrapText="1"/>
    </xf>
    <xf numFmtId="1" fontId="21" fillId="0" borderId="18" xfId="0" applyNumberFormat="1" applyFont="1" applyBorder="1" applyAlignment="1" applyProtection="1">
      <alignment horizontal="center" vertical="center" wrapText="1"/>
      <protection locked="0"/>
    </xf>
    <xf numFmtId="0" fontId="7" fillId="0" borderId="20" xfId="0" applyFont="1" applyBorder="1" applyAlignment="1">
      <alignment horizontal="center" vertical="center" wrapText="1"/>
    </xf>
    <xf numFmtId="3" fontId="2" fillId="11" borderId="20" xfId="0" applyNumberFormat="1" applyFont="1" applyFill="1" applyBorder="1" applyAlignment="1">
      <alignment horizontal="center" vertical="center"/>
    </xf>
    <xf numFmtId="0" fontId="2" fillId="0" borderId="20" xfId="0" applyFont="1" applyBorder="1" applyAlignment="1">
      <alignment vertical="center"/>
    </xf>
    <xf numFmtId="3" fontId="2" fillId="0" borderId="20" xfId="0" applyNumberFormat="1" applyFont="1" applyBorder="1" applyAlignment="1">
      <alignment vertical="center"/>
    </xf>
    <xf numFmtId="0" fontId="2" fillId="0" borderId="10" xfId="0" applyFont="1" applyBorder="1" applyAlignment="1">
      <alignment horizontal="center" vertical="center"/>
    </xf>
    <xf numFmtId="1" fontId="2" fillId="0" borderId="18" xfId="1" applyNumberFormat="1" applyFont="1" applyFill="1" applyBorder="1" applyAlignment="1">
      <alignment horizontal="center" vertical="center"/>
    </xf>
    <xf numFmtId="0" fontId="10" fillId="13" borderId="13"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18" xfId="0" applyFont="1" applyBorder="1" applyAlignment="1" applyProtection="1">
      <alignment horizontal="center" vertical="center" wrapText="1"/>
      <protection locked="0"/>
    </xf>
    <xf numFmtId="9" fontId="2" fillId="0" borderId="1" xfId="0" applyNumberFormat="1" applyFont="1" applyBorder="1" applyAlignment="1">
      <alignment vertical="center"/>
    </xf>
    <xf numFmtId="9" fontId="2" fillId="0" borderId="18" xfId="0" applyNumberFormat="1" applyFont="1" applyBorder="1" applyAlignment="1">
      <alignment vertical="center"/>
    </xf>
    <xf numFmtId="0" fontId="2" fillId="0" borderId="2" xfId="0" applyFont="1" applyBorder="1" applyAlignment="1">
      <alignment vertical="center" wrapText="1"/>
    </xf>
    <xf numFmtId="0" fontId="2" fillId="0" borderId="35" xfId="0" applyFont="1" applyBorder="1" applyAlignment="1">
      <alignment vertical="center" wrapText="1"/>
    </xf>
    <xf numFmtId="0" fontId="2" fillId="0" borderId="1" xfId="0"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9" fontId="10" fillId="0" borderId="1" xfId="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9" fontId="2" fillId="0" borderId="13" xfId="0" applyNumberFormat="1" applyFont="1" applyBorder="1" applyAlignment="1">
      <alignment horizontal="center" vertical="center" wrapText="1"/>
    </xf>
    <xf numFmtId="0" fontId="20" fillId="0" borderId="5" xfId="0" applyFont="1" applyBorder="1" applyAlignment="1">
      <alignment vertical="center"/>
    </xf>
    <xf numFmtId="0" fontId="20" fillId="0" borderId="14" xfId="0" applyFont="1" applyBorder="1" applyAlignment="1">
      <alignment horizontal="center" vertical="center"/>
    </xf>
    <xf numFmtId="0" fontId="20" fillId="0" borderId="1" xfId="0" applyFont="1" applyBorder="1" applyAlignment="1">
      <alignment vertical="center" wrapText="1"/>
    </xf>
    <xf numFmtId="0" fontId="23" fillId="0" borderId="1" xfId="0" applyFont="1" applyBorder="1" applyAlignment="1">
      <alignment horizontal="center" vertical="center" wrapText="1"/>
    </xf>
    <xf numFmtId="0" fontId="20" fillId="0" borderId="1" xfId="0" applyFont="1" applyBorder="1" applyAlignment="1" applyProtection="1">
      <alignment horizontal="center" vertical="center" wrapText="1"/>
      <protection locked="0"/>
    </xf>
    <xf numFmtId="9" fontId="20" fillId="0" borderId="1" xfId="1" applyFont="1" applyBorder="1" applyAlignment="1" applyProtection="1">
      <alignment horizontal="center" vertical="center" wrapText="1"/>
      <protection locked="0"/>
    </xf>
    <xf numFmtId="0" fontId="20" fillId="0" borderId="1" xfId="0" applyFont="1" applyBorder="1" applyAlignment="1" applyProtection="1">
      <alignment horizontal="justify" vertical="center" wrapText="1"/>
      <protection locked="0"/>
    </xf>
    <xf numFmtId="0" fontId="20" fillId="0" borderId="1" xfId="0" applyFont="1" applyBorder="1" applyAlignment="1" applyProtection="1">
      <alignment vertical="center" wrapText="1"/>
      <protection locked="0"/>
    </xf>
    <xf numFmtId="0" fontId="20" fillId="0" borderId="13" xfId="0" applyFont="1" applyBorder="1" applyAlignment="1">
      <alignment vertical="center" wrapText="1"/>
    </xf>
    <xf numFmtId="0" fontId="20" fillId="0" borderId="18" xfId="0" applyFont="1" applyBorder="1" applyAlignment="1" applyProtection="1">
      <alignment horizontal="justify" vertical="center" wrapText="1"/>
      <protection locked="0"/>
    </xf>
    <xf numFmtId="0" fontId="20" fillId="0" borderId="0" xfId="0" applyFont="1" applyAlignment="1">
      <alignment vertical="center" wrapText="1"/>
    </xf>
    <xf numFmtId="0" fontId="20" fillId="0" borderId="0" xfId="0" applyFont="1" applyAlignment="1">
      <alignment vertical="center"/>
    </xf>
    <xf numFmtId="0" fontId="20" fillId="0" borderId="13" xfId="0" applyFont="1" applyBorder="1" applyAlignment="1">
      <alignment horizontal="center" vertical="center" wrapText="1"/>
    </xf>
    <xf numFmtId="9" fontId="20"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9" fontId="23" fillId="0" borderId="1" xfId="0" applyNumberFormat="1" applyFont="1" applyFill="1" applyBorder="1" applyAlignment="1">
      <alignment horizontal="center" vertical="center" wrapText="1"/>
    </xf>
    <xf numFmtId="0" fontId="20" fillId="0" borderId="26" xfId="0" applyFont="1" applyBorder="1" applyAlignment="1">
      <alignment vertical="center"/>
    </xf>
    <xf numFmtId="9" fontId="20" fillId="0" borderId="16" xfId="0" applyNumberFormat="1" applyFont="1" applyBorder="1" applyAlignment="1">
      <alignment horizontal="center" vertical="center"/>
    </xf>
    <xf numFmtId="0" fontId="20" fillId="0" borderId="34" xfId="0" applyFont="1" applyBorder="1" applyAlignment="1">
      <alignment horizontal="center" vertical="center"/>
    </xf>
    <xf numFmtId="0" fontId="20" fillId="0" borderId="16" xfId="0" applyFont="1" applyBorder="1" applyAlignment="1" applyProtection="1">
      <alignment horizontal="justify" vertical="center" wrapText="1"/>
      <protection locked="0"/>
    </xf>
    <xf numFmtId="0" fontId="20" fillId="0" borderId="15" xfId="0" applyFont="1" applyBorder="1" applyAlignment="1">
      <alignment vertical="center" wrapText="1"/>
    </xf>
    <xf numFmtId="0" fontId="20" fillId="0" borderId="17" xfId="0" applyFont="1" applyBorder="1" applyAlignment="1" applyProtection="1">
      <alignment horizontal="justify" vertical="center" wrapText="1"/>
      <protection locked="0"/>
    </xf>
    <xf numFmtId="0" fontId="20" fillId="0" borderId="16" xfId="0" applyFont="1" applyBorder="1" applyAlignment="1">
      <alignment vertical="center" wrapText="1"/>
    </xf>
    <xf numFmtId="9" fontId="20" fillId="0" borderId="13" xfId="1"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18" xfId="0" applyFont="1" applyBorder="1" applyAlignment="1" applyProtection="1">
      <alignment vertical="center" wrapText="1"/>
      <protection locked="0"/>
    </xf>
    <xf numFmtId="0" fontId="20" fillId="0" borderId="18" xfId="0" applyFont="1" applyBorder="1" applyAlignment="1" applyProtection="1">
      <alignment vertical="center" wrapText="1"/>
      <protection locked="0"/>
    </xf>
    <xf numFmtId="0" fontId="20" fillId="0" borderId="13" xfId="0" applyFont="1" applyBorder="1" applyAlignment="1" applyProtection="1">
      <alignment horizontal="center" vertical="center" wrapText="1"/>
      <protection locked="0"/>
    </xf>
    <xf numFmtId="9" fontId="20" fillId="0" borderId="13" xfId="0" applyNumberFormat="1" applyFont="1" applyBorder="1" applyAlignment="1" applyProtection="1">
      <alignment horizontal="center" vertical="center" wrapText="1"/>
      <protection locked="0"/>
    </xf>
    <xf numFmtId="9" fontId="20" fillId="0" borderId="15" xfId="0" applyNumberFormat="1" applyFont="1" applyBorder="1" applyAlignment="1" applyProtection="1">
      <alignment horizontal="center" vertical="center" wrapText="1"/>
      <protection locked="0"/>
    </xf>
    <xf numFmtId="9" fontId="20" fillId="0" borderId="16" xfId="0" applyNumberFormat="1" applyFont="1" applyBorder="1" applyAlignment="1" applyProtection="1">
      <alignment horizontal="center" vertical="center" wrapText="1"/>
      <protection locked="0"/>
    </xf>
    <xf numFmtId="9" fontId="10" fillId="0" borderId="0" xfId="1" applyFont="1" applyAlignment="1">
      <alignment horizontal="center" vertical="center" wrapText="1"/>
    </xf>
    <xf numFmtId="9" fontId="10" fillId="11" borderId="1" xfId="1" applyFont="1" applyFill="1" applyBorder="1" applyAlignment="1" applyProtection="1">
      <alignment horizontal="center" vertical="center" wrapText="1"/>
      <protection locked="0"/>
    </xf>
    <xf numFmtId="9" fontId="23" fillId="0" borderId="16" xfId="1" applyFont="1" applyBorder="1" applyAlignment="1" applyProtection="1">
      <alignment horizontal="center" vertical="center" wrapText="1"/>
      <protection locked="0"/>
    </xf>
    <xf numFmtId="9" fontId="10" fillId="9" borderId="29" xfId="1" applyFont="1" applyFill="1" applyBorder="1" applyAlignment="1" applyProtection="1">
      <alignment horizontal="center" vertical="center" wrapText="1"/>
      <protection locked="0"/>
    </xf>
    <xf numFmtId="9" fontId="2" fillId="0" borderId="13" xfId="1" applyFont="1" applyBorder="1" applyAlignment="1" applyProtection="1">
      <alignment horizontal="center" vertical="center" wrapText="1"/>
      <protection locked="0"/>
    </xf>
    <xf numFmtId="9" fontId="2" fillId="0" borderId="13" xfId="0" applyNumberFormat="1" applyFont="1" applyBorder="1" applyAlignment="1" applyProtection="1">
      <alignment horizontal="center" vertical="center" wrapText="1"/>
      <protection locked="0"/>
    </xf>
    <xf numFmtId="0" fontId="2" fillId="11" borderId="13" xfId="0" applyFont="1" applyFill="1" applyBorder="1" applyAlignment="1" applyProtection="1">
      <alignment horizontal="center" vertical="center" wrapText="1"/>
      <protection locked="0"/>
    </xf>
    <xf numFmtId="9" fontId="20" fillId="0" borderId="13" xfId="1"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0" fillId="9" borderId="20" xfId="0" applyFont="1" applyFill="1" applyBorder="1" applyAlignment="1" applyProtection="1">
      <alignment horizontal="center" vertical="center" wrapText="1"/>
      <protection locked="0"/>
    </xf>
    <xf numFmtId="9" fontId="24" fillId="0" borderId="20" xfId="1" applyFont="1" applyBorder="1" applyAlignment="1" applyProtection="1">
      <alignment horizontal="center" vertical="center" wrapText="1"/>
      <protection locked="0"/>
    </xf>
    <xf numFmtId="0" fontId="10" fillId="9" borderId="33" xfId="0" applyFont="1" applyFill="1" applyBorder="1" applyAlignment="1" applyProtection="1">
      <alignment horizontal="center" vertical="center" wrapText="1"/>
      <protection locked="0"/>
    </xf>
    <xf numFmtId="0" fontId="10" fillId="9" borderId="29" xfId="0" applyFont="1" applyFill="1" applyBorder="1" applyAlignment="1" applyProtection="1">
      <alignment horizontal="center" vertical="center" wrapText="1"/>
      <protection locked="0"/>
    </xf>
    <xf numFmtId="0" fontId="10" fillId="9" borderId="29"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2" fillId="11" borderId="5" xfId="0" applyFont="1" applyFill="1" applyBorder="1" applyAlignment="1">
      <alignment horizontal="center" vertical="center"/>
    </xf>
    <xf numFmtId="0" fontId="17" fillId="14" borderId="21" xfId="0" applyFont="1" applyFill="1" applyBorder="1" applyAlignment="1">
      <alignment vertical="center" wrapText="1"/>
    </xf>
    <xf numFmtId="9" fontId="17" fillId="14" borderId="36" xfId="1" applyFont="1" applyFill="1" applyBorder="1" applyAlignment="1">
      <alignment horizontal="center" vertical="center" wrapText="1"/>
    </xf>
    <xf numFmtId="9" fontId="2" fillId="0" borderId="18" xfId="0" applyNumberFormat="1" applyFont="1" applyBorder="1" applyAlignment="1">
      <alignment horizontal="center" vertical="center" wrapText="1"/>
    </xf>
    <xf numFmtId="0" fontId="2" fillId="0" borderId="13" xfId="0" applyFont="1" applyFill="1" applyBorder="1" applyAlignment="1">
      <alignment vertical="center" wrapText="1"/>
    </xf>
    <xf numFmtId="9" fontId="2" fillId="0" borderId="13" xfId="1" applyFont="1" applyFill="1" applyBorder="1" applyAlignment="1">
      <alignment horizontal="center" vertical="center"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20" fillId="0" borderId="18" xfId="0" applyFont="1" applyBorder="1" applyAlignment="1">
      <alignment vertical="center" wrapText="1"/>
    </xf>
    <xf numFmtId="0" fontId="23" fillId="0" borderId="16" xfId="0" applyFont="1" applyBorder="1" applyAlignment="1">
      <alignment horizontal="center" vertical="center" wrapText="1"/>
    </xf>
    <xf numFmtId="0" fontId="20" fillId="0" borderId="17" xfId="0" applyFont="1" applyBorder="1" applyAlignment="1">
      <alignment vertical="center" wrapText="1"/>
    </xf>
    <xf numFmtId="0" fontId="2" fillId="0" borderId="23" xfId="0" applyFont="1" applyBorder="1" applyAlignment="1">
      <alignment vertical="center"/>
    </xf>
    <xf numFmtId="9" fontId="2" fillId="0" borderId="1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2" fillId="0" borderId="18" xfId="0" applyFont="1" applyFill="1" applyBorder="1" applyAlignment="1" applyProtection="1">
      <alignment vertical="center" wrapText="1"/>
      <protection locked="0"/>
    </xf>
    <xf numFmtId="9" fontId="10" fillId="0" borderId="13"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lignment horizontal="center" vertical="center"/>
    </xf>
    <xf numFmtId="0" fontId="25" fillId="0" borderId="0" xfId="0" applyFont="1" applyAlignment="1">
      <alignment horizontal="center" vertical="center"/>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20" fillId="0" borderId="15" xfId="0" applyFont="1" applyBorder="1" applyAlignment="1">
      <alignment horizontal="center" vertical="center" wrapText="1"/>
    </xf>
    <xf numFmtId="9" fontId="10" fillId="0" borderId="1" xfId="0" applyNumberFormat="1" applyFont="1" applyBorder="1" applyAlignment="1" applyProtection="1">
      <alignment horizontal="center" vertical="center" wrapText="1"/>
      <protection locked="0"/>
    </xf>
    <xf numFmtId="10" fontId="10" fillId="0" borderId="1" xfId="0" applyNumberFormat="1" applyFont="1" applyBorder="1" applyAlignment="1" applyProtection="1">
      <alignment horizontal="center" vertical="center" wrapText="1"/>
      <protection locked="0"/>
    </xf>
    <xf numFmtId="0" fontId="10" fillId="11" borderId="1" xfId="0" applyFont="1" applyFill="1" applyBorder="1" applyAlignment="1" applyProtection="1">
      <alignment horizontal="center" vertical="center" wrapText="1"/>
      <protection locked="0"/>
    </xf>
    <xf numFmtId="9" fontId="2" fillId="0" borderId="13" xfId="1" applyFont="1" applyBorder="1" applyAlignment="1">
      <alignment horizontal="center" vertical="center" wrapText="1"/>
    </xf>
    <xf numFmtId="9" fontId="2" fillId="0" borderId="1" xfId="1" applyFont="1" applyBorder="1" applyAlignment="1" applyProtection="1">
      <alignment horizontal="center" vertical="center" wrapText="1"/>
      <protection locked="0"/>
    </xf>
    <xf numFmtId="170" fontId="2" fillId="0" borderId="13" xfId="1" applyNumberFormat="1" applyFont="1" applyBorder="1" applyAlignment="1">
      <alignment horizontal="center" vertical="center" wrapText="1"/>
    </xf>
    <xf numFmtId="10" fontId="2" fillId="0" borderId="13" xfId="1" applyNumberFormat="1" applyFont="1" applyBorder="1" applyAlignment="1">
      <alignment horizontal="center" vertical="center" wrapText="1"/>
    </xf>
    <xf numFmtId="9" fontId="26" fillId="15" borderId="37" xfId="0" applyNumberFormat="1" applyFont="1" applyFill="1" applyBorder="1" applyAlignment="1">
      <alignment horizontal="center" vertical="center" wrapText="1"/>
    </xf>
    <xf numFmtId="0" fontId="10" fillId="10" borderId="38" xfId="0" applyFont="1" applyFill="1" applyBorder="1" applyAlignment="1">
      <alignment horizontal="center" vertical="center" wrapText="1"/>
    </xf>
    <xf numFmtId="0" fontId="10" fillId="10" borderId="39" xfId="0" applyFont="1" applyFill="1" applyBorder="1" applyAlignment="1">
      <alignment horizontal="center" vertical="center" wrapText="1"/>
    </xf>
    <xf numFmtId="0" fontId="10" fillId="0" borderId="0" xfId="0" applyFont="1" applyAlignment="1">
      <alignment horizontal="center" vertical="center"/>
    </xf>
    <xf numFmtId="0" fontId="10" fillId="11" borderId="1" xfId="0" applyFont="1" applyFill="1" applyBorder="1" applyAlignment="1">
      <alignment horizontal="center" vertical="center"/>
    </xf>
    <xf numFmtId="0" fontId="2" fillId="11" borderId="33" xfId="0" applyFont="1" applyFill="1" applyBorder="1" applyAlignment="1">
      <alignment horizontal="center" vertical="center"/>
    </xf>
    <xf numFmtId="0" fontId="2" fillId="11" borderId="30"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17"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 xfId="0" applyFont="1" applyBorder="1" applyAlignment="1">
      <alignment horizontal="justify" vertical="center" wrapText="1"/>
    </xf>
    <xf numFmtId="0" fontId="8" fillId="11" borderId="33" xfId="0" applyFont="1" applyFill="1" applyBorder="1" applyAlignment="1">
      <alignment horizontal="center" vertical="center" wrapText="1"/>
    </xf>
    <xf numFmtId="0" fontId="8" fillId="11" borderId="29"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30" xfId="0" applyFont="1" applyFill="1" applyBorder="1" applyAlignment="1">
      <alignment horizontal="center" vertical="center"/>
    </xf>
    <xf numFmtId="0" fontId="8" fillId="11" borderId="18" xfId="0" applyFont="1" applyFill="1" applyBorder="1" applyAlignment="1">
      <alignment horizontal="center" vertical="center"/>
    </xf>
    <xf numFmtId="0" fontId="8" fillId="11" borderId="17" xfId="0" applyFont="1" applyFill="1" applyBorder="1" applyAlignment="1">
      <alignment horizontal="center" vertical="center"/>
    </xf>
    <xf numFmtId="0" fontId="8" fillId="11" borderId="33"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3" xfId="0" applyFont="1" applyFill="1" applyBorder="1" applyAlignment="1">
      <alignment horizontal="center" vertical="center"/>
    </xf>
    <xf numFmtId="0" fontId="8" fillId="11" borderId="1"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28" xfId="0" applyFont="1" applyFill="1" applyBorder="1" applyAlignment="1">
      <alignment horizontal="center" vertical="center"/>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9" borderId="32"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10" fillId="10" borderId="31" xfId="0" applyFont="1" applyFill="1" applyBorder="1" applyAlignment="1">
      <alignment horizontal="center" vertical="center" wrapText="1"/>
    </xf>
    <xf numFmtId="0" fontId="10" fillId="10" borderId="32"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10" fillId="13" borderId="33" xfId="0" applyFont="1" applyFill="1" applyBorder="1" applyAlignment="1">
      <alignment horizontal="center" vertical="center" wrapText="1"/>
    </xf>
    <xf numFmtId="0" fontId="10" fillId="13" borderId="29"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3" xfId="0" applyFont="1" applyBorder="1" applyAlignment="1">
      <alignment horizontal="left"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13">
    <cellStyle name="Amarillo" xfId="3"/>
    <cellStyle name="Excel Built-in Comma [0]" xfId="12"/>
    <cellStyle name="Millares [0]" xfId="11" builtinId="6"/>
    <cellStyle name="Millares [0] 2" xfId="2"/>
    <cellStyle name="Millares 2" xfId="5"/>
    <cellStyle name="Millares 3" xfId="4"/>
    <cellStyle name="Normal" xfId="0" builtinId="0"/>
    <cellStyle name="Normal 2" xfId="6"/>
    <cellStyle name="Porcentaje" xfId="1" builtinId="5"/>
    <cellStyle name="Porcentaje 2" xfId="7"/>
    <cellStyle name="Porcentual 2" xfId="8"/>
    <cellStyle name="Rojo" xfId="9"/>
    <cellStyle name="Verde"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tabSelected="1" topLeftCell="X37" zoomScale="55" zoomScaleNormal="55" workbookViewId="0">
      <selection activeCell="H16" sqref="H16"/>
    </sheetView>
  </sheetViews>
  <sheetFormatPr baseColWidth="10" defaultColWidth="0" defaultRowHeight="15" x14ac:dyDescent="0.25"/>
  <cols>
    <col min="1" max="1" width="6.7109375" style="64" customWidth="1"/>
    <col min="2" max="2" width="27.28515625" style="64" customWidth="1"/>
    <col min="3" max="3" width="20.140625" style="64" customWidth="1"/>
    <col min="4" max="4" width="55.28515625" style="64" customWidth="1"/>
    <col min="5" max="5" width="14.140625" style="64" customWidth="1"/>
    <col min="6" max="6" width="16" style="64" customWidth="1"/>
    <col min="7" max="7" width="25.28515625" style="64" customWidth="1"/>
    <col min="8" max="8" width="43.140625" style="64" customWidth="1"/>
    <col min="9" max="9" width="11.42578125" style="55" customWidth="1"/>
    <col min="10" max="10" width="16.28515625" style="64" customWidth="1"/>
    <col min="11" max="11" width="13.42578125" style="12" customWidth="1"/>
    <col min="12" max="15" width="11.42578125" style="55" customWidth="1"/>
    <col min="16" max="16" width="24.5703125" style="55" customWidth="1"/>
    <col min="17" max="17" width="13.7109375" style="64" customWidth="1"/>
    <col min="18" max="18" width="15.5703125" style="12" customWidth="1"/>
    <col min="19" max="19" width="16.28515625" style="12" customWidth="1"/>
    <col min="20" max="20" width="20.5703125" style="12" customWidth="1"/>
    <col min="21" max="21" width="11.42578125" style="55" customWidth="1"/>
    <col min="22" max="22" width="16.42578125" style="68" customWidth="1"/>
    <col min="23" max="23" width="21" style="12" customWidth="1"/>
    <col min="24" max="24" width="19" style="106" customWidth="1"/>
    <col min="25" max="25" width="31.7109375" style="12" customWidth="1"/>
    <col min="26" max="26" width="16.42578125" style="12" customWidth="1"/>
    <col min="27" max="27" width="16.42578125" style="68" customWidth="1"/>
    <col min="28" max="28" width="22" style="68" customWidth="1"/>
    <col min="29" max="29" width="16.42578125" style="184" customWidth="1"/>
    <col min="30" max="30" width="57.140625" style="12" customWidth="1"/>
    <col min="31" max="31" width="50.42578125" style="12" customWidth="1"/>
    <col min="32" max="33" width="16.42578125" style="68" customWidth="1"/>
    <col min="34" max="34" width="16.42578125" style="106" customWidth="1"/>
    <col min="35" max="35" width="74.140625" style="12" customWidth="1"/>
    <col min="36" max="36" width="52.42578125" style="12" customWidth="1"/>
    <col min="37" max="39" width="16.42578125" style="12" customWidth="1"/>
    <col min="40" max="40" width="52.5703125" style="12" customWidth="1"/>
    <col min="41" max="41" width="38.5703125" style="12" customWidth="1"/>
    <col min="42" max="42" width="16.42578125" style="12" customWidth="1"/>
    <col min="43" max="43" width="17.85546875" style="12" customWidth="1"/>
    <col min="44" max="45" width="16.42578125" style="12" customWidth="1"/>
    <col min="46" max="46" width="54" style="12" customWidth="1"/>
    <col min="47" max="47" width="16.42578125" style="12" customWidth="1"/>
    <col min="48" max="49" width="16.42578125" style="12" hidden="1" customWidth="1"/>
    <col min="50" max="16384" width="11.42578125" style="64" hidden="1"/>
  </cols>
  <sheetData>
    <row r="1" spans="1:11" ht="22.5" customHeight="1" x14ac:dyDescent="0.25">
      <c r="A1" s="230" t="s">
        <v>0</v>
      </c>
      <c r="B1" s="230"/>
      <c r="C1" s="230"/>
      <c r="D1" s="230"/>
      <c r="E1" s="230"/>
      <c r="F1" s="230"/>
      <c r="G1" s="230"/>
      <c r="H1" s="230"/>
      <c r="I1" s="230"/>
      <c r="J1" s="230"/>
      <c r="K1" s="230"/>
    </row>
    <row r="2" spans="1:11" ht="22.5" customHeight="1" x14ac:dyDescent="0.25">
      <c r="A2" s="230" t="s">
        <v>1</v>
      </c>
      <c r="B2" s="230"/>
      <c r="C2" s="230"/>
      <c r="D2" s="230"/>
      <c r="E2" s="230"/>
      <c r="F2" s="230"/>
      <c r="G2" s="230"/>
      <c r="H2" s="230"/>
      <c r="I2" s="230"/>
      <c r="J2" s="230"/>
      <c r="K2" s="230"/>
    </row>
    <row r="3" spans="1:11" ht="22.5" customHeight="1" x14ac:dyDescent="0.25">
      <c r="A3" s="230" t="s">
        <v>2</v>
      </c>
      <c r="B3" s="230"/>
      <c r="C3" s="230"/>
      <c r="D3" s="230"/>
      <c r="E3" s="230"/>
      <c r="F3" s="230"/>
      <c r="G3" s="230"/>
      <c r="H3" s="230"/>
      <c r="I3" s="230"/>
      <c r="J3" s="230"/>
      <c r="K3" s="230"/>
    </row>
    <row r="4" spans="1:11" ht="15.75" thickBot="1" x14ac:dyDescent="0.3">
      <c r="F4" s="231" t="s">
        <v>3</v>
      </c>
      <c r="G4" s="231"/>
      <c r="H4" s="231"/>
      <c r="I4" s="231"/>
      <c r="J4" s="231"/>
    </row>
    <row r="5" spans="1:11" ht="15.75" customHeight="1" x14ac:dyDescent="0.25">
      <c r="A5" s="232" t="s">
        <v>4</v>
      </c>
      <c r="B5" s="233"/>
      <c r="C5" s="238" t="s">
        <v>5</v>
      </c>
      <c r="D5" s="239"/>
      <c r="F5" s="86" t="s">
        <v>6</v>
      </c>
      <c r="G5" s="86" t="s">
        <v>7</v>
      </c>
      <c r="H5" s="231" t="s">
        <v>8</v>
      </c>
      <c r="I5" s="231"/>
      <c r="J5" s="231"/>
    </row>
    <row r="6" spans="1:11" ht="22.5" customHeight="1" x14ac:dyDescent="0.25">
      <c r="A6" s="234"/>
      <c r="B6" s="235"/>
      <c r="C6" s="240"/>
      <c r="D6" s="239"/>
      <c r="F6" s="13">
        <v>1</v>
      </c>
      <c r="G6" s="87" t="s">
        <v>9</v>
      </c>
      <c r="H6" s="241" t="s">
        <v>10</v>
      </c>
      <c r="I6" s="241"/>
      <c r="J6" s="241"/>
    </row>
    <row r="7" spans="1:11" ht="53.25" customHeight="1" x14ac:dyDescent="0.25">
      <c r="A7" s="234"/>
      <c r="B7" s="235"/>
      <c r="C7" s="240"/>
      <c r="D7" s="239"/>
      <c r="F7" s="13">
        <v>2</v>
      </c>
      <c r="G7" s="87" t="s">
        <v>11</v>
      </c>
      <c r="H7" s="242" t="s">
        <v>12</v>
      </c>
      <c r="I7" s="242"/>
      <c r="J7" s="242"/>
    </row>
    <row r="8" spans="1:11" ht="409.5" customHeight="1" thickBot="1" x14ac:dyDescent="0.3">
      <c r="A8" s="236"/>
      <c r="B8" s="237"/>
      <c r="C8" s="240"/>
      <c r="D8" s="239"/>
      <c r="F8" s="13">
        <v>3</v>
      </c>
      <c r="G8" s="87" t="s">
        <v>13</v>
      </c>
      <c r="H8" s="243" t="s">
        <v>201</v>
      </c>
      <c r="I8" s="244"/>
      <c r="J8" s="245"/>
    </row>
    <row r="9" spans="1:11" ht="225.75" customHeight="1" x14ac:dyDescent="0.25">
      <c r="F9" s="210">
        <v>4</v>
      </c>
      <c r="G9" s="210" t="s">
        <v>202</v>
      </c>
      <c r="H9" s="293" t="s">
        <v>203</v>
      </c>
      <c r="I9" s="294"/>
      <c r="J9" s="294"/>
    </row>
    <row r="10" spans="1:11" ht="63.75" customHeight="1" x14ac:dyDescent="0.25">
      <c r="F10" s="139">
        <v>5</v>
      </c>
      <c r="G10" s="140" t="s">
        <v>204</v>
      </c>
      <c r="H10" s="302" t="s">
        <v>205</v>
      </c>
      <c r="I10" s="302"/>
      <c r="J10" s="302"/>
    </row>
    <row r="11" spans="1:11" ht="192.75" customHeight="1" x14ac:dyDescent="0.25">
      <c r="F11" s="139">
        <v>6</v>
      </c>
      <c r="G11" s="139" t="s">
        <v>240</v>
      </c>
      <c r="H11" s="303" t="s">
        <v>243</v>
      </c>
      <c r="I11" s="239"/>
      <c r="J11" s="239"/>
    </row>
    <row r="12" spans="1:11" ht="389.25" customHeight="1" x14ac:dyDescent="0.25">
      <c r="F12" s="11">
        <v>7</v>
      </c>
      <c r="G12" s="11" t="s">
        <v>244</v>
      </c>
      <c r="H12" s="303" t="s">
        <v>253</v>
      </c>
      <c r="I12" s="303"/>
      <c r="J12" s="303"/>
    </row>
    <row r="13" spans="1:11" ht="50.25" customHeight="1" x14ac:dyDescent="0.25">
      <c r="F13" s="11">
        <v>8</v>
      </c>
      <c r="G13" s="11" t="s">
        <v>279</v>
      </c>
      <c r="H13" s="303" t="s">
        <v>277</v>
      </c>
      <c r="I13" s="303"/>
      <c r="J13" s="303"/>
    </row>
    <row r="14" spans="1:11" ht="67.5" customHeight="1" x14ac:dyDescent="0.25">
      <c r="F14" s="11">
        <v>9</v>
      </c>
      <c r="G14" s="11" t="s">
        <v>278</v>
      </c>
      <c r="H14" s="303" t="s">
        <v>280</v>
      </c>
      <c r="I14" s="303"/>
      <c r="J14" s="303"/>
    </row>
    <row r="15" spans="1:11" ht="130.5" customHeight="1" x14ac:dyDescent="0.25">
      <c r="F15" s="11">
        <v>10</v>
      </c>
      <c r="G15" s="11" t="s">
        <v>281</v>
      </c>
      <c r="H15" s="303" t="s">
        <v>283</v>
      </c>
      <c r="I15" s="303"/>
      <c r="J15" s="303"/>
    </row>
    <row r="16" spans="1:11" ht="18.75" customHeight="1" thickBot="1" x14ac:dyDescent="0.3"/>
    <row r="17" spans="1:46" ht="18.75" customHeight="1" thickBot="1" x14ac:dyDescent="0.3">
      <c r="A17" s="246" t="s">
        <v>14</v>
      </c>
      <c r="B17" s="247"/>
      <c r="C17" s="250" t="s">
        <v>15</v>
      </c>
      <c r="D17" s="253" t="s">
        <v>16</v>
      </c>
      <c r="E17" s="254"/>
      <c r="F17" s="254"/>
      <c r="G17" s="254"/>
      <c r="H17" s="254"/>
      <c r="I17" s="254"/>
      <c r="J17" s="254"/>
      <c r="K17" s="254"/>
      <c r="L17" s="254"/>
      <c r="M17" s="254"/>
      <c r="N17" s="254"/>
      <c r="O17" s="254"/>
      <c r="P17" s="250"/>
      <c r="Q17" s="257" t="s">
        <v>17</v>
      </c>
      <c r="R17" s="258"/>
      <c r="S17" s="258"/>
      <c r="T17" s="259"/>
      <c r="U17" s="263" t="s">
        <v>18</v>
      </c>
      <c r="V17" s="290" t="s">
        <v>19</v>
      </c>
      <c r="W17" s="291"/>
      <c r="X17" s="291"/>
      <c r="Y17" s="291"/>
      <c r="Z17" s="292"/>
      <c r="AA17" s="266" t="s">
        <v>19</v>
      </c>
      <c r="AB17" s="267"/>
      <c r="AC17" s="267"/>
      <c r="AD17" s="267"/>
      <c r="AE17" s="268"/>
      <c r="AF17" s="269" t="s">
        <v>19</v>
      </c>
      <c r="AG17" s="270"/>
      <c r="AH17" s="270"/>
      <c r="AI17" s="270"/>
      <c r="AJ17" s="271"/>
      <c r="AK17" s="266" t="s">
        <v>19</v>
      </c>
      <c r="AL17" s="267"/>
      <c r="AM17" s="267"/>
      <c r="AN17" s="267"/>
      <c r="AO17" s="268"/>
      <c r="AP17" s="272" t="s">
        <v>19</v>
      </c>
      <c r="AQ17" s="273"/>
      <c r="AR17" s="273"/>
      <c r="AS17" s="273"/>
      <c r="AT17" s="274"/>
    </row>
    <row r="18" spans="1:46" ht="21" customHeight="1" thickBot="1" x14ac:dyDescent="0.3">
      <c r="A18" s="248"/>
      <c r="B18" s="249"/>
      <c r="C18" s="251"/>
      <c r="D18" s="255"/>
      <c r="E18" s="256"/>
      <c r="F18" s="256"/>
      <c r="G18" s="256"/>
      <c r="H18" s="256"/>
      <c r="I18" s="256"/>
      <c r="J18" s="256"/>
      <c r="K18" s="256"/>
      <c r="L18" s="256"/>
      <c r="M18" s="256"/>
      <c r="N18" s="256"/>
      <c r="O18" s="256"/>
      <c r="P18" s="251"/>
      <c r="Q18" s="260"/>
      <c r="R18" s="261"/>
      <c r="S18" s="261"/>
      <c r="T18" s="262"/>
      <c r="U18" s="264"/>
      <c r="V18" s="275" t="s">
        <v>20</v>
      </c>
      <c r="W18" s="276"/>
      <c r="X18" s="276"/>
      <c r="Y18" s="276"/>
      <c r="Z18" s="277"/>
      <c r="AA18" s="278" t="s">
        <v>21</v>
      </c>
      <c r="AB18" s="279"/>
      <c r="AC18" s="279"/>
      <c r="AD18" s="279"/>
      <c r="AE18" s="280"/>
      <c r="AF18" s="281" t="s">
        <v>22</v>
      </c>
      <c r="AG18" s="282"/>
      <c r="AH18" s="282"/>
      <c r="AI18" s="282"/>
      <c r="AJ18" s="283"/>
      <c r="AK18" s="284" t="s">
        <v>23</v>
      </c>
      <c r="AL18" s="285"/>
      <c r="AM18" s="285"/>
      <c r="AN18" s="285"/>
      <c r="AO18" s="286"/>
      <c r="AP18" s="287" t="s">
        <v>24</v>
      </c>
      <c r="AQ18" s="288"/>
      <c r="AR18" s="288"/>
      <c r="AS18" s="288"/>
      <c r="AT18" s="289"/>
    </row>
    <row r="19" spans="1:46" s="106" customFormat="1" ht="66.75" customHeight="1" thickBot="1" x14ac:dyDescent="0.3">
      <c r="A19" s="45" t="s">
        <v>25</v>
      </c>
      <c r="B19" s="46" t="s">
        <v>26</v>
      </c>
      <c r="C19" s="252"/>
      <c r="D19" s="45" t="s">
        <v>27</v>
      </c>
      <c r="E19" s="46" t="s">
        <v>28</v>
      </c>
      <c r="F19" s="46" t="s">
        <v>29</v>
      </c>
      <c r="G19" s="46" t="s">
        <v>30</v>
      </c>
      <c r="H19" s="46" t="s">
        <v>31</v>
      </c>
      <c r="I19" s="46" t="s">
        <v>32</v>
      </c>
      <c r="J19" s="46" t="s">
        <v>33</v>
      </c>
      <c r="K19" s="46" t="s">
        <v>34</v>
      </c>
      <c r="L19" s="46" t="s">
        <v>35</v>
      </c>
      <c r="M19" s="46" t="s">
        <v>36</v>
      </c>
      <c r="N19" s="46" t="s">
        <v>37</v>
      </c>
      <c r="O19" s="46" t="s">
        <v>38</v>
      </c>
      <c r="P19" s="47" t="s">
        <v>39</v>
      </c>
      <c r="Q19" s="49" t="s">
        <v>40</v>
      </c>
      <c r="R19" s="50" t="s">
        <v>41</v>
      </c>
      <c r="S19" s="50" t="s">
        <v>42</v>
      </c>
      <c r="T19" s="51" t="s">
        <v>43</v>
      </c>
      <c r="U19" s="265"/>
      <c r="V19" s="128" t="s">
        <v>44</v>
      </c>
      <c r="W19" s="129" t="s">
        <v>45</v>
      </c>
      <c r="X19" s="129" t="s">
        <v>46</v>
      </c>
      <c r="Y19" s="129" t="s">
        <v>47</v>
      </c>
      <c r="Z19" s="130" t="s">
        <v>48</v>
      </c>
      <c r="AA19" s="195" t="s">
        <v>44</v>
      </c>
      <c r="AB19" s="196" t="s">
        <v>45</v>
      </c>
      <c r="AC19" s="187" t="s">
        <v>46</v>
      </c>
      <c r="AD19" s="197" t="s">
        <v>47</v>
      </c>
      <c r="AE19" s="198" t="s">
        <v>48</v>
      </c>
      <c r="AF19" s="217" t="s">
        <v>44</v>
      </c>
      <c r="AG19" s="218" t="s">
        <v>45</v>
      </c>
      <c r="AH19" s="218" t="s">
        <v>46</v>
      </c>
      <c r="AI19" s="134" t="s">
        <v>47</v>
      </c>
      <c r="AJ19" s="135" t="s">
        <v>48</v>
      </c>
      <c r="AK19" s="131" t="s">
        <v>44</v>
      </c>
      <c r="AL19" s="132" t="s">
        <v>45</v>
      </c>
      <c r="AM19" s="132" t="s">
        <v>46</v>
      </c>
      <c r="AN19" s="132" t="s">
        <v>47</v>
      </c>
      <c r="AO19" s="133" t="s">
        <v>48</v>
      </c>
      <c r="AP19" s="136" t="s">
        <v>30</v>
      </c>
      <c r="AQ19" s="137" t="s">
        <v>44</v>
      </c>
      <c r="AR19" s="137" t="s">
        <v>45</v>
      </c>
      <c r="AS19" s="137" t="s">
        <v>46</v>
      </c>
      <c r="AT19" s="138" t="s">
        <v>49</v>
      </c>
    </row>
    <row r="20" spans="1:46" ht="193.5" customHeight="1" x14ac:dyDescent="0.25">
      <c r="A20" s="42">
        <v>7</v>
      </c>
      <c r="B20" s="23" t="s">
        <v>50</v>
      </c>
      <c r="C20" s="43" t="s">
        <v>51</v>
      </c>
      <c r="D20" s="44" t="s">
        <v>206</v>
      </c>
      <c r="E20" s="115">
        <v>4.2099999999999999E-2</v>
      </c>
      <c r="F20" s="122" t="s">
        <v>59</v>
      </c>
      <c r="G20" s="52" t="s">
        <v>208</v>
      </c>
      <c r="H20" s="52" t="s">
        <v>209</v>
      </c>
      <c r="I20" s="123" t="s">
        <v>210</v>
      </c>
      <c r="J20" s="20" t="s">
        <v>52</v>
      </c>
      <c r="K20" s="21" t="s">
        <v>53</v>
      </c>
      <c r="L20" s="124">
        <v>0</v>
      </c>
      <c r="M20" s="124">
        <v>0</v>
      </c>
      <c r="N20" s="125">
        <v>0</v>
      </c>
      <c r="O20" s="124">
        <v>1</v>
      </c>
      <c r="P20" s="126">
        <v>1</v>
      </c>
      <c r="Q20" s="48" t="s">
        <v>54</v>
      </c>
      <c r="R20" s="11" t="s">
        <v>55</v>
      </c>
      <c r="S20" s="11" t="s">
        <v>56</v>
      </c>
      <c r="T20" s="26" t="s">
        <v>57</v>
      </c>
      <c r="U20" s="83" t="str">
        <f>IF(Q20="EFICACIA","SI","NO")</f>
        <v>SI</v>
      </c>
      <c r="V20" s="25" t="s">
        <v>58</v>
      </c>
      <c r="W20" s="11" t="s">
        <v>58</v>
      </c>
      <c r="X20" s="107" t="s">
        <v>58</v>
      </c>
      <c r="Y20" s="11" t="s">
        <v>58</v>
      </c>
      <c r="Z20" s="26" t="s">
        <v>58</v>
      </c>
      <c r="AA20" s="177" t="s">
        <v>58</v>
      </c>
      <c r="AB20" s="147" t="s">
        <v>58</v>
      </c>
      <c r="AC20" s="150" t="s">
        <v>58</v>
      </c>
      <c r="AD20" s="141" t="s">
        <v>58</v>
      </c>
      <c r="AE20" s="178" t="s">
        <v>58</v>
      </c>
      <c r="AF20" s="147" t="s">
        <v>58</v>
      </c>
      <c r="AG20" s="147" t="s">
        <v>58</v>
      </c>
      <c r="AH20" s="150" t="s">
        <v>58</v>
      </c>
      <c r="AI20" s="141" t="s">
        <v>58</v>
      </c>
      <c r="AJ20" s="178" t="s">
        <v>58</v>
      </c>
      <c r="AK20" s="25">
        <f>O20</f>
        <v>1</v>
      </c>
      <c r="AL20" s="111"/>
      <c r="AM20" s="111"/>
      <c r="AN20" s="111"/>
      <c r="AO20" s="112"/>
      <c r="AP20" s="25" t="str">
        <f>G20</f>
        <v>Línea base construida</v>
      </c>
      <c r="AQ20" s="11" t="e">
        <f>V20+AA20+AF20+AK20</f>
        <v>#VALUE!</v>
      </c>
      <c r="AR20" s="111" t="e">
        <f>W20+AB20+AG20+AL20</f>
        <v>#VALUE!</v>
      </c>
      <c r="AS20" s="111"/>
      <c r="AT20" s="112"/>
    </row>
    <row r="21" spans="1:46" ht="105" x14ac:dyDescent="0.25">
      <c r="A21" s="37">
        <v>7</v>
      </c>
      <c r="B21" s="11" t="s">
        <v>50</v>
      </c>
      <c r="C21" s="38" t="s">
        <v>51</v>
      </c>
      <c r="D21" s="30" t="s">
        <v>207</v>
      </c>
      <c r="E21" s="115">
        <v>4.2099999999999999E-2</v>
      </c>
      <c r="F21" s="53" t="s">
        <v>59</v>
      </c>
      <c r="G21" s="52" t="s">
        <v>208</v>
      </c>
      <c r="H21" s="54" t="s">
        <v>211</v>
      </c>
      <c r="I21" s="123" t="s">
        <v>210</v>
      </c>
      <c r="J21" s="16" t="s">
        <v>52</v>
      </c>
      <c r="K21" s="19" t="s">
        <v>60</v>
      </c>
      <c r="L21" s="13">
        <v>0</v>
      </c>
      <c r="M21" s="13">
        <v>0</v>
      </c>
      <c r="N21" s="13">
        <v>1</v>
      </c>
      <c r="O21" s="13">
        <v>0</v>
      </c>
      <c r="P21" s="127">
        <v>1</v>
      </c>
      <c r="Q21" s="48" t="s">
        <v>54</v>
      </c>
      <c r="R21" s="11" t="s">
        <v>55</v>
      </c>
      <c r="S21" s="11" t="s">
        <v>56</v>
      </c>
      <c r="T21" s="26" t="s">
        <v>61</v>
      </c>
      <c r="U21" s="83" t="str">
        <f t="shared" ref="U21:U38" si="0">IF(Q21="EFICACIA","SI","NO")</f>
        <v>SI</v>
      </c>
      <c r="V21" s="25" t="s">
        <v>58</v>
      </c>
      <c r="W21" s="11" t="s">
        <v>58</v>
      </c>
      <c r="X21" s="107" t="s">
        <v>58</v>
      </c>
      <c r="Y21" s="11" t="s">
        <v>58</v>
      </c>
      <c r="Z21" s="26" t="s">
        <v>58</v>
      </c>
      <c r="AA21" s="177" t="s">
        <v>58</v>
      </c>
      <c r="AB21" s="147" t="s">
        <v>58</v>
      </c>
      <c r="AC21" s="150" t="s">
        <v>58</v>
      </c>
      <c r="AD21" s="141" t="s">
        <v>58</v>
      </c>
      <c r="AE21" s="178" t="s">
        <v>58</v>
      </c>
      <c r="AF21" s="69">
        <f t="shared" ref="AF21:AF45" si="1">N21</f>
        <v>1</v>
      </c>
      <c r="AG21" s="147">
        <v>1</v>
      </c>
      <c r="AH21" s="220">
        <v>1</v>
      </c>
      <c r="AI21" s="111" t="s">
        <v>255</v>
      </c>
      <c r="AJ21" s="112" t="s">
        <v>254</v>
      </c>
      <c r="AK21" s="25">
        <f t="shared" ref="AK21:AK45" si="2">O21</f>
        <v>0</v>
      </c>
      <c r="AL21" s="111"/>
      <c r="AM21" s="111"/>
      <c r="AN21" s="111"/>
      <c r="AO21" s="112"/>
      <c r="AP21" s="25" t="str">
        <f t="shared" ref="AP21:AP45" si="3">G21</f>
        <v>Línea base construida</v>
      </c>
      <c r="AQ21" s="11" t="e">
        <f t="shared" ref="AQ21:AR38" si="4">V21+AA21+AF21+AK21</f>
        <v>#VALUE!</v>
      </c>
      <c r="AR21" s="111" t="e">
        <f t="shared" si="4"/>
        <v>#VALUE!</v>
      </c>
      <c r="AS21" s="111"/>
      <c r="AT21" s="112"/>
    </row>
    <row r="22" spans="1:46" ht="315" x14ac:dyDescent="0.25">
      <c r="A22" s="37">
        <v>6</v>
      </c>
      <c r="B22" s="11" t="s">
        <v>62</v>
      </c>
      <c r="C22" s="38" t="s">
        <v>51</v>
      </c>
      <c r="D22" s="30" t="s">
        <v>63</v>
      </c>
      <c r="E22" s="115">
        <v>4.2099999999999999E-2</v>
      </c>
      <c r="F22" s="10" t="s">
        <v>64</v>
      </c>
      <c r="G22" s="1" t="s">
        <v>65</v>
      </c>
      <c r="H22" s="1" t="s">
        <v>66</v>
      </c>
      <c r="I22" s="57" t="s">
        <v>67</v>
      </c>
      <c r="J22" s="20" t="s">
        <v>68</v>
      </c>
      <c r="K22" s="21" t="s">
        <v>69</v>
      </c>
      <c r="L22" s="71"/>
      <c r="M22" s="72">
        <v>1</v>
      </c>
      <c r="N22" s="72">
        <v>1</v>
      </c>
      <c r="O22" s="72">
        <v>1</v>
      </c>
      <c r="P22" s="73">
        <v>1</v>
      </c>
      <c r="Q22" s="48" t="s">
        <v>54</v>
      </c>
      <c r="R22" s="11" t="s">
        <v>70</v>
      </c>
      <c r="S22" s="11" t="s">
        <v>56</v>
      </c>
      <c r="T22" s="26"/>
      <c r="U22" s="83" t="str">
        <f t="shared" si="0"/>
        <v>SI</v>
      </c>
      <c r="V22" s="25" t="s">
        <v>58</v>
      </c>
      <c r="W22" s="11" t="s">
        <v>58</v>
      </c>
      <c r="X22" s="107" t="s">
        <v>58</v>
      </c>
      <c r="Y22" s="11" t="s">
        <v>58</v>
      </c>
      <c r="Z22" s="26" t="s">
        <v>58</v>
      </c>
      <c r="AA22" s="211">
        <v>1</v>
      </c>
      <c r="AB22" s="211">
        <v>1</v>
      </c>
      <c r="AC22" s="214">
        <v>1</v>
      </c>
      <c r="AD22" s="212" t="s">
        <v>241</v>
      </c>
      <c r="AE22" s="213" t="s">
        <v>242</v>
      </c>
      <c r="AF22" s="223">
        <f t="shared" si="1"/>
        <v>1</v>
      </c>
      <c r="AG22" s="148">
        <v>1</v>
      </c>
      <c r="AH22" s="150">
        <f>AG22/AF22</f>
        <v>1</v>
      </c>
      <c r="AI22" s="111" t="s">
        <v>256</v>
      </c>
      <c r="AJ22" s="216" t="s">
        <v>70</v>
      </c>
      <c r="AK22" s="25">
        <f t="shared" si="2"/>
        <v>1</v>
      </c>
      <c r="AL22" s="111"/>
      <c r="AM22" s="111"/>
      <c r="AN22" s="111"/>
      <c r="AO22" s="112"/>
      <c r="AP22" s="25" t="str">
        <f t="shared" si="3"/>
        <v xml:space="preserve">Porcentaje de cumplimiento del Plan de Acción para la implementación de los presupuestos participativos </v>
      </c>
      <c r="AQ22" s="11" t="e">
        <f t="shared" si="4"/>
        <v>#VALUE!</v>
      </c>
      <c r="AR22" s="111" t="e">
        <f t="shared" si="4"/>
        <v>#VALUE!</v>
      </c>
      <c r="AS22" s="111"/>
      <c r="AT22" s="112"/>
    </row>
    <row r="23" spans="1:46" ht="120" x14ac:dyDescent="0.25">
      <c r="A23" s="37">
        <v>6</v>
      </c>
      <c r="B23" s="11" t="s">
        <v>62</v>
      </c>
      <c r="C23" s="38" t="s">
        <v>51</v>
      </c>
      <c r="D23" s="30" t="s">
        <v>245</v>
      </c>
      <c r="E23" s="115">
        <v>4.2099999999999999E-2</v>
      </c>
      <c r="F23" s="10" t="s">
        <v>64</v>
      </c>
      <c r="G23" s="1" t="s">
        <v>71</v>
      </c>
      <c r="H23" s="1" t="s">
        <v>72</v>
      </c>
      <c r="I23" s="78">
        <v>44.9</v>
      </c>
      <c r="J23" s="16" t="s">
        <v>73</v>
      </c>
      <c r="K23" s="19" t="s">
        <v>74</v>
      </c>
      <c r="L23" s="71"/>
      <c r="M23" s="71"/>
      <c r="N23" s="71"/>
      <c r="O23" s="74">
        <v>0.7</v>
      </c>
      <c r="P23" s="73">
        <v>0.7</v>
      </c>
      <c r="Q23" s="48" t="s">
        <v>54</v>
      </c>
      <c r="R23" s="11" t="s">
        <v>75</v>
      </c>
      <c r="S23" s="11" t="s">
        <v>56</v>
      </c>
      <c r="T23" s="11" t="s">
        <v>76</v>
      </c>
      <c r="U23" s="83" t="str">
        <f t="shared" si="0"/>
        <v>SI</v>
      </c>
      <c r="V23" s="25" t="s">
        <v>58</v>
      </c>
      <c r="W23" s="11" t="s">
        <v>58</v>
      </c>
      <c r="X23" s="107" t="s">
        <v>58</v>
      </c>
      <c r="Y23" s="11" t="s">
        <v>58</v>
      </c>
      <c r="Z23" s="26" t="s">
        <v>58</v>
      </c>
      <c r="AA23" s="177" t="s">
        <v>58</v>
      </c>
      <c r="AB23" s="147" t="s">
        <v>58</v>
      </c>
      <c r="AC23" s="150" t="s">
        <v>58</v>
      </c>
      <c r="AD23" s="141" t="s">
        <v>58</v>
      </c>
      <c r="AE23" s="178" t="s">
        <v>58</v>
      </c>
      <c r="AF23" s="147" t="s">
        <v>58</v>
      </c>
      <c r="AG23" s="147" t="s">
        <v>58</v>
      </c>
      <c r="AH23" s="150" t="s">
        <v>58</v>
      </c>
      <c r="AI23" s="141" t="s">
        <v>58</v>
      </c>
      <c r="AJ23" s="178" t="s">
        <v>58</v>
      </c>
      <c r="AK23" s="25">
        <f t="shared" si="2"/>
        <v>0.7</v>
      </c>
      <c r="AL23" s="111"/>
      <c r="AM23" s="111"/>
      <c r="AN23" s="111"/>
      <c r="AO23" s="112"/>
      <c r="AP23" s="25" t="str">
        <f t="shared" si="3"/>
        <v xml:space="preserve">Porcentaje de cumplimiento físico acumulado del Plan de Desarrollo Local </v>
      </c>
      <c r="AQ23" s="11" t="e">
        <f t="shared" si="4"/>
        <v>#VALUE!</v>
      </c>
      <c r="AR23" s="111" t="e">
        <f t="shared" si="4"/>
        <v>#VALUE!</v>
      </c>
      <c r="AS23" s="111"/>
      <c r="AT23" s="112"/>
    </row>
    <row r="24" spans="1:46" ht="120" x14ac:dyDescent="0.25">
      <c r="A24" s="37">
        <v>6</v>
      </c>
      <c r="B24" s="11" t="s">
        <v>62</v>
      </c>
      <c r="C24" s="38" t="s">
        <v>77</v>
      </c>
      <c r="D24" s="31" t="s">
        <v>78</v>
      </c>
      <c r="E24" s="115">
        <v>4.2099999999999999E-2</v>
      </c>
      <c r="F24" s="10" t="s">
        <v>59</v>
      </c>
      <c r="G24" s="1" t="s">
        <v>79</v>
      </c>
      <c r="H24" s="1" t="s">
        <v>80</v>
      </c>
      <c r="I24" s="58" t="s">
        <v>81</v>
      </c>
      <c r="J24" s="16" t="s">
        <v>73</v>
      </c>
      <c r="K24" s="19" t="s">
        <v>82</v>
      </c>
      <c r="L24" s="71"/>
      <c r="M24" s="72">
        <v>0.2</v>
      </c>
      <c r="N24" s="71"/>
      <c r="O24" s="72">
        <v>0.92</v>
      </c>
      <c r="P24" s="73">
        <v>0.92</v>
      </c>
      <c r="Q24" s="48" t="s">
        <v>54</v>
      </c>
      <c r="R24" s="11" t="s">
        <v>83</v>
      </c>
      <c r="S24" s="11" t="s">
        <v>84</v>
      </c>
      <c r="T24" s="11" t="s">
        <v>83</v>
      </c>
      <c r="U24" s="83" t="str">
        <f t="shared" si="0"/>
        <v>SI</v>
      </c>
      <c r="V24" s="25" t="s">
        <v>58</v>
      </c>
      <c r="W24" s="11" t="s">
        <v>58</v>
      </c>
      <c r="X24" s="107" t="s">
        <v>58</v>
      </c>
      <c r="Y24" s="11" t="s">
        <v>58</v>
      </c>
      <c r="Z24" s="26" t="s">
        <v>58</v>
      </c>
      <c r="AA24" s="188">
        <f t="shared" ref="AA24:AB41" si="5">M24</f>
        <v>0.2</v>
      </c>
      <c r="AB24" s="151">
        <v>0.14069999999999999</v>
      </c>
      <c r="AC24" s="150">
        <f>AB24/AA24</f>
        <v>0.7034999999999999</v>
      </c>
      <c r="AD24" s="111" t="s">
        <v>212</v>
      </c>
      <c r="AE24" s="178" t="s">
        <v>83</v>
      </c>
      <c r="AF24" s="147" t="s">
        <v>58</v>
      </c>
      <c r="AG24" s="147" t="s">
        <v>58</v>
      </c>
      <c r="AH24" s="150" t="s">
        <v>58</v>
      </c>
      <c r="AI24" s="141" t="s">
        <v>58</v>
      </c>
      <c r="AJ24" s="178" t="s">
        <v>58</v>
      </c>
      <c r="AK24" s="25">
        <f t="shared" si="2"/>
        <v>0.92</v>
      </c>
      <c r="AL24" s="111"/>
      <c r="AM24" s="111"/>
      <c r="AN24" s="111"/>
      <c r="AO24" s="112"/>
      <c r="AP24" s="25" t="str">
        <f t="shared" si="3"/>
        <v>Porcentaje de compromiso del presupuesto de inversión directa de la vigencia 2020</v>
      </c>
      <c r="AQ24" s="11" t="e">
        <f t="shared" si="4"/>
        <v>#VALUE!</v>
      </c>
      <c r="AR24" s="111" t="e">
        <f t="shared" si="4"/>
        <v>#VALUE!</v>
      </c>
      <c r="AS24" s="111"/>
      <c r="AT24" s="112"/>
    </row>
    <row r="25" spans="1:46" ht="120" x14ac:dyDescent="0.25">
      <c r="A25" s="37">
        <v>6</v>
      </c>
      <c r="B25" s="11" t="s">
        <v>62</v>
      </c>
      <c r="C25" s="38" t="s">
        <v>77</v>
      </c>
      <c r="D25" s="31" t="s">
        <v>85</v>
      </c>
      <c r="E25" s="115">
        <v>4.2099999999999999E-2</v>
      </c>
      <c r="F25" s="10" t="s">
        <v>59</v>
      </c>
      <c r="G25" s="1" t="s">
        <v>86</v>
      </c>
      <c r="H25" s="1" t="s">
        <v>87</v>
      </c>
      <c r="I25" s="59">
        <v>0.29820000000000002</v>
      </c>
      <c r="J25" s="16" t="s">
        <v>73</v>
      </c>
      <c r="K25" s="19" t="s">
        <v>88</v>
      </c>
      <c r="L25" s="71"/>
      <c r="M25" s="71"/>
      <c r="N25" s="71"/>
      <c r="O25" s="72">
        <v>0.25</v>
      </c>
      <c r="P25" s="73">
        <v>0.25</v>
      </c>
      <c r="Q25" s="48" t="s">
        <v>54</v>
      </c>
      <c r="R25" s="11" t="s">
        <v>83</v>
      </c>
      <c r="S25" s="11" t="s">
        <v>84</v>
      </c>
      <c r="T25" s="11" t="s">
        <v>83</v>
      </c>
      <c r="U25" s="83" t="str">
        <f t="shared" si="0"/>
        <v>SI</v>
      </c>
      <c r="V25" s="25" t="s">
        <v>58</v>
      </c>
      <c r="W25" s="11" t="s">
        <v>58</v>
      </c>
      <c r="X25" s="107" t="s">
        <v>58</v>
      </c>
      <c r="Y25" s="11" t="s">
        <v>58</v>
      </c>
      <c r="Z25" s="26" t="s">
        <v>58</v>
      </c>
      <c r="AA25" s="177" t="s">
        <v>58</v>
      </c>
      <c r="AB25" s="147" t="s">
        <v>58</v>
      </c>
      <c r="AC25" s="150" t="s">
        <v>58</v>
      </c>
      <c r="AD25" s="141" t="s">
        <v>58</v>
      </c>
      <c r="AE25" s="178" t="s">
        <v>58</v>
      </c>
      <c r="AF25" s="147" t="s">
        <v>58</v>
      </c>
      <c r="AG25" s="147" t="s">
        <v>58</v>
      </c>
      <c r="AH25" s="150" t="s">
        <v>58</v>
      </c>
      <c r="AI25" s="141" t="s">
        <v>58</v>
      </c>
      <c r="AJ25" s="178" t="s">
        <v>58</v>
      </c>
      <c r="AK25" s="25">
        <f t="shared" si="2"/>
        <v>0.25</v>
      </c>
      <c r="AL25" s="111"/>
      <c r="AM25" s="111"/>
      <c r="AN25" s="111"/>
      <c r="AO25" s="112"/>
      <c r="AP25" s="25" t="str">
        <f t="shared" si="3"/>
        <v>Porcentaje de Giros de la Vigencia 2019</v>
      </c>
      <c r="AQ25" s="11" t="e">
        <f t="shared" si="4"/>
        <v>#VALUE!</v>
      </c>
      <c r="AR25" s="111" t="e">
        <f t="shared" si="4"/>
        <v>#VALUE!</v>
      </c>
      <c r="AS25" s="111"/>
      <c r="AT25" s="112"/>
    </row>
    <row r="26" spans="1:46" ht="120" x14ac:dyDescent="0.25">
      <c r="A26" s="37">
        <v>6</v>
      </c>
      <c r="B26" s="11" t="s">
        <v>62</v>
      </c>
      <c r="C26" s="38" t="s">
        <v>77</v>
      </c>
      <c r="D26" s="31" t="s">
        <v>246</v>
      </c>
      <c r="E26" s="115">
        <v>4.2099999999999999E-2</v>
      </c>
      <c r="F26" s="10" t="s">
        <v>59</v>
      </c>
      <c r="G26" s="1" t="s">
        <v>89</v>
      </c>
      <c r="H26" s="1" t="s">
        <v>90</v>
      </c>
      <c r="I26" s="59">
        <v>0.79690000000000005</v>
      </c>
      <c r="J26" s="16" t="s">
        <v>73</v>
      </c>
      <c r="K26" s="19" t="s">
        <v>91</v>
      </c>
      <c r="L26" s="71"/>
      <c r="M26" s="71"/>
      <c r="N26" s="71"/>
      <c r="O26" s="72">
        <v>0.45</v>
      </c>
      <c r="P26" s="73">
        <v>0.45</v>
      </c>
      <c r="Q26" s="48" t="s">
        <v>54</v>
      </c>
      <c r="R26" s="11" t="s">
        <v>83</v>
      </c>
      <c r="S26" s="11" t="s">
        <v>84</v>
      </c>
      <c r="T26" s="11" t="s">
        <v>83</v>
      </c>
      <c r="U26" s="83" t="str">
        <f t="shared" si="0"/>
        <v>SI</v>
      </c>
      <c r="V26" s="25" t="s">
        <v>58</v>
      </c>
      <c r="W26" s="11" t="s">
        <v>58</v>
      </c>
      <c r="X26" s="107" t="s">
        <v>58</v>
      </c>
      <c r="Y26" s="11" t="s">
        <v>58</v>
      </c>
      <c r="Z26" s="26" t="s">
        <v>58</v>
      </c>
      <c r="AA26" s="177" t="s">
        <v>58</v>
      </c>
      <c r="AB26" s="147" t="s">
        <v>58</v>
      </c>
      <c r="AC26" s="150" t="s">
        <v>58</v>
      </c>
      <c r="AD26" s="141" t="s">
        <v>58</v>
      </c>
      <c r="AE26" s="178" t="s">
        <v>58</v>
      </c>
      <c r="AF26" s="147" t="s">
        <v>58</v>
      </c>
      <c r="AG26" s="147" t="s">
        <v>58</v>
      </c>
      <c r="AH26" s="150" t="s">
        <v>58</v>
      </c>
      <c r="AI26" s="141" t="s">
        <v>58</v>
      </c>
      <c r="AJ26" s="178" t="s">
        <v>58</v>
      </c>
      <c r="AK26" s="25">
        <f t="shared" si="2"/>
        <v>0.45</v>
      </c>
      <c r="AL26" s="111"/>
      <c r="AM26" s="111"/>
      <c r="AN26" s="111"/>
      <c r="AO26" s="112"/>
      <c r="AP26" s="25" t="str">
        <f t="shared" si="3"/>
        <v>Porcentaje de Giros de Obligaciones por Pagar 2019 y anteriores</v>
      </c>
      <c r="AQ26" s="11" t="e">
        <f t="shared" si="4"/>
        <v>#VALUE!</v>
      </c>
      <c r="AR26" s="111" t="e">
        <f t="shared" si="4"/>
        <v>#VALUE!</v>
      </c>
      <c r="AS26" s="111"/>
      <c r="AT26" s="112"/>
    </row>
    <row r="27" spans="1:46" ht="120" x14ac:dyDescent="0.25">
      <c r="A27" s="37">
        <v>6</v>
      </c>
      <c r="B27" s="11" t="s">
        <v>62</v>
      </c>
      <c r="C27" s="38" t="s">
        <v>77</v>
      </c>
      <c r="D27" s="32" t="s">
        <v>92</v>
      </c>
      <c r="E27" s="115">
        <v>4.2099999999999999E-2</v>
      </c>
      <c r="F27" s="10" t="s">
        <v>59</v>
      </c>
      <c r="G27" s="1" t="s">
        <v>93</v>
      </c>
      <c r="H27" s="1" t="s">
        <v>94</v>
      </c>
      <c r="I27" s="59">
        <v>0.44490000000000002</v>
      </c>
      <c r="J27" s="16" t="s">
        <v>73</v>
      </c>
      <c r="K27" s="19" t="s">
        <v>95</v>
      </c>
      <c r="L27" s="71"/>
      <c r="M27" s="71"/>
      <c r="N27" s="71"/>
      <c r="O27" s="72">
        <v>0.7</v>
      </c>
      <c r="P27" s="73">
        <v>0.7</v>
      </c>
      <c r="Q27" s="48" t="s">
        <v>54</v>
      </c>
      <c r="R27" s="11" t="s">
        <v>83</v>
      </c>
      <c r="S27" s="11" t="s">
        <v>84</v>
      </c>
      <c r="T27" s="11" t="s">
        <v>83</v>
      </c>
      <c r="U27" s="83" t="str">
        <f t="shared" si="0"/>
        <v>SI</v>
      </c>
      <c r="V27" s="25" t="s">
        <v>58</v>
      </c>
      <c r="W27" s="11" t="s">
        <v>58</v>
      </c>
      <c r="X27" s="107" t="s">
        <v>58</v>
      </c>
      <c r="Y27" s="11" t="s">
        <v>58</v>
      </c>
      <c r="Z27" s="26" t="s">
        <v>58</v>
      </c>
      <c r="AA27" s="177">
        <f t="shared" si="5"/>
        <v>0</v>
      </c>
      <c r="AB27" s="147" t="s">
        <v>58</v>
      </c>
      <c r="AC27" s="150" t="s">
        <v>58</v>
      </c>
      <c r="AD27" s="141" t="s">
        <v>58</v>
      </c>
      <c r="AE27" s="178" t="s">
        <v>58</v>
      </c>
      <c r="AF27" s="147" t="s">
        <v>58</v>
      </c>
      <c r="AG27" s="147" t="s">
        <v>58</v>
      </c>
      <c r="AH27" s="150" t="s">
        <v>58</v>
      </c>
      <c r="AI27" s="141" t="s">
        <v>58</v>
      </c>
      <c r="AJ27" s="178" t="s">
        <v>58</v>
      </c>
      <c r="AK27" s="25">
        <f t="shared" si="2"/>
        <v>0.7</v>
      </c>
      <c r="AL27" s="111"/>
      <c r="AM27" s="111"/>
      <c r="AN27" s="111"/>
      <c r="AO27" s="112"/>
      <c r="AP27" s="25" t="str">
        <f t="shared" si="3"/>
        <v xml:space="preserve">Porcentaje de Giros de Obligaciones por Pagar </v>
      </c>
      <c r="AQ27" s="11" t="e">
        <f t="shared" si="4"/>
        <v>#VALUE!</v>
      </c>
      <c r="AR27" s="111" t="e">
        <f t="shared" si="4"/>
        <v>#VALUE!</v>
      </c>
      <c r="AS27" s="111"/>
      <c r="AT27" s="112"/>
    </row>
    <row r="28" spans="1:46" ht="271.5" customHeight="1" x14ac:dyDescent="0.25">
      <c r="A28" s="37">
        <v>6</v>
      </c>
      <c r="B28" s="11" t="s">
        <v>62</v>
      </c>
      <c r="C28" s="38" t="s">
        <v>77</v>
      </c>
      <c r="D28" s="31" t="s">
        <v>96</v>
      </c>
      <c r="E28" s="115">
        <v>4.2099999999999999E-2</v>
      </c>
      <c r="F28" s="10" t="s">
        <v>64</v>
      </c>
      <c r="G28" s="1" t="s">
        <v>97</v>
      </c>
      <c r="H28" s="18" t="s">
        <v>66</v>
      </c>
      <c r="I28" s="56" t="s">
        <v>67</v>
      </c>
      <c r="J28" s="16" t="s">
        <v>68</v>
      </c>
      <c r="K28" s="19" t="s">
        <v>69</v>
      </c>
      <c r="L28" s="72"/>
      <c r="M28" s="72">
        <v>1</v>
      </c>
      <c r="N28" s="72">
        <v>1</v>
      </c>
      <c r="O28" s="72">
        <v>1</v>
      </c>
      <c r="P28" s="73">
        <v>1</v>
      </c>
      <c r="Q28" s="48" t="s">
        <v>54</v>
      </c>
      <c r="R28" s="11" t="s">
        <v>98</v>
      </c>
      <c r="S28" s="11" t="s">
        <v>99</v>
      </c>
      <c r="T28" s="26"/>
      <c r="U28" s="83" t="str">
        <f t="shared" si="0"/>
        <v>SI</v>
      </c>
      <c r="V28" s="25" t="s">
        <v>100</v>
      </c>
      <c r="W28" s="11" t="s">
        <v>100</v>
      </c>
      <c r="X28" s="107" t="s">
        <v>100</v>
      </c>
      <c r="Y28" s="11" t="s">
        <v>100</v>
      </c>
      <c r="Z28" s="26" t="s">
        <v>100</v>
      </c>
      <c r="AA28" s="189">
        <v>1</v>
      </c>
      <c r="AB28" s="148">
        <v>1</v>
      </c>
      <c r="AC28" s="150">
        <v>1</v>
      </c>
      <c r="AD28" s="111" t="s">
        <v>222</v>
      </c>
      <c r="AE28" s="178" t="s">
        <v>98</v>
      </c>
      <c r="AF28" s="223">
        <f t="shared" si="1"/>
        <v>1</v>
      </c>
      <c r="AG28" s="224">
        <v>0.75</v>
      </c>
      <c r="AH28" s="150">
        <f>AG28/AF28</f>
        <v>0.75</v>
      </c>
      <c r="AI28" s="111" t="s">
        <v>257</v>
      </c>
      <c r="AJ28" s="112" t="s">
        <v>98</v>
      </c>
      <c r="AK28" s="25">
        <f t="shared" si="2"/>
        <v>1</v>
      </c>
      <c r="AL28" s="111"/>
      <c r="AM28" s="111"/>
      <c r="AN28" s="111"/>
      <c r="AO28" s="112"/>
      <c r="AP28" s="25" t="str">
        <f t="shared" si="3"/>
        <v>Porcentaje de ejecución del SIPSE local</v>
      </c>
      <c r="AQ28" s="11" t="e">
        <f t="shared" si="4"/>
        <v>#VALUE!</v>
      </c>
      <c r="AR28" s="111" t="e">
        <f t="shared" si="4"/>
        <v>#VALUE!</v>
      </c>
      <c r="AS28" s="111"/>
      <c r="AT28" s="112"/>
    </row>
    <row r="29" spans="1:46" ht="291.75" customHeight="1" x14ac:dyDescent="0.25">
      <c r="A29" s="37">
        <v>6</v>
      </c>
      <c r="B29" s="11" t="s">
        <v>62</v>
      </c>
      <c r="C29" s="38" t="s">
        <v>77</v>
      </c>
      <c r="D29" s="31" t="s">
        <v>101</v>
      </c>
      <c r="E29" s="115">
        <v>4.2099999999999999E-2</v>
      </c>
      <c r="F29" s="10" t="s">
        <v>59</v>
      </c>
      <c r="G29" s="1" t="s">
        <v>102</v>
      </c>
      <c r="H29" s="18" t="s">
        <v>66</v>
      </c>
      <c r="I29" s="56" t="s">
        <v>67</v>
      </c>
      <c r="J29" s="16" t="s">
        <v>68</v>
      </c>
      <c r="K29" s="19" t="s">
        <v>69</v>
      </c>
      <c r="L29" s="72"/>
      <c r="M29" s="72">
        <v>1</v>
      </c>
      <c r="N29" s="72">
        <v>1</v>
      </c>
      <c r="O29" s="72">
        <v>1</v>
      </c>
      <c r="P29" s="73">
        <v>1</v>
      </c>
      <c r="Q29" s="48" t="s">
        <v>54</v>
      </c>
      <c r="R29" s="11" t="s">
        <v>103</v>
      </c>
      <c r="S29" s="11" t="s">
        <v>104</v>
      </c>
      <c r="T29" s="70" t="s">
        <v>105</v>
      </c>
      <c r="U29" s="83" t="str">
        <f t="shared" si="0"/>
        <v>SI</v>
      </c>
      <c r="V29" s="25" t="s">
        <v>100</v>
      </c>
      <c r="W29" s="11" t="s">
        <v>100</v>
      </c>
      <c r="X29" s="107" t="s">
        <v>100</v>
      </c>
      <c r="Y29" s="11" t="s">
        <v>100</v>
      </c>
      <c r="Z29" s="26" t="s">
        <v>100</v>
      </c>
      <c r="AA29" s="188">
        <f t="shared" si="5"/>
        <v>1</v>
      </c>
      <c r="AB29" s="188">
        <f t="shared" si="5"/>
        <v>1</v>
      </c>
      <c r="AC29" s="150">
        <v>1</v>
      </c>
      <c r="AD29" s="111" t="s">
        <v>223</v>
      </c>
      <c r="AE29" s="142" t="s">
        <v>224</v>
      </c>
      <c r="AF29" s="223">
        <f t="shared" si="1"/>
        <v>1</v>
      </c>
      <c r="AG29" s="224">
        <v>1</v>
      </c>
      <c r="AH29" s="150">
        <f>AG29/AF29</f>
        <v>1</v>
      </c>
      <c r="AI29" s="111" t="s">
        <v>269</v>
      </c>
      <c r="AJ29" s="112" t="s">
        <v>258</v>
      </c>
      <c r="AK29" s="25">
        <f t="shared" si="2"/>
        <v>1</v>
      </c>
      <c r="AL29" s="111"/>
      <c r="AM29" s="111"/>
      <c r="AN29" s="111"/>
      <c r="AO29" s="112"/>
      <c r="AP29" s="25" t="str">
        <f t="shared" si="3"/>
        <v>Porcentaje de avance acumulado en el cumplimiento del Plan de Sostenibilidad contable programado</v>
      </c>
      <c r="AQ29" s="11" t="e">
        <f t="shared" si="4"/>
        <v>#VALUE!</v>
      </c>
      <c r="AR29" s="111" t="e">
        <f t="shared" si="4"/>
        <v>#VALUE!</v>
      </c>
      <c r="AS29" s="111"/>
      <c r="AT29" s="112"/>
    </row>
    <row r="30" spans="1:46" ht="134.25" customHeight="1" x14ac:dyDescent="0.25">
      <c r="A30" s="37">
        <v>6</v>
      </c>
      <c r="B30" s="11" t="s">
        <v>62</v>
      </c>
      <c r="C30" s="38" t="s">
        <v>77</v>
      </c>
      <c r="D30" s="31" t="s">
        <v>216</v>
      </c>
      <c r="E30" s="115">
        <v>4.2099999999999999E-2</v>
      </c>
      <c r="F30" s="10" t="s">
        <v>59</v>
      </c>
      <c r="G30" s="1" t="s">
        <v>217</v>
      </c>
      <c r="H30" s="18" t="s">
        <v>218</v>
      </c>
      <c r="I30" s="56" t="s">
        <v>67</v>
      </c>
      <c r="J30" s="16" t="s">
        <v>68</v>
      </c>
      <c r="K30" s="19" t="s">
        <v>74</v>
      </c>
      <c r="L30" s="143">
        <v>0</v>
      </c>
      <c r="M30" s="143">
        <v>0</v>
      </c>
      <c r="N30" s="143">
        <v>0</v>
      </c>
      <c r="O30" s="143">
        <v>1</v>
      </c>
      <c r="P30" s="144">
        <v>1</v>
      </c>
      <c r="Q30" s="37" t="s">
        <v>54</v>
      </c>
      <c r="R30" s="11" t="s">
        <v>219</v>
      </c>
      <c r="S30" s="11" t="s">
        <v>220</v>
      </c>
      <c r="T30" s="145" t="s">
        <v>221</v>
      </c>
      <c r="U30" s="146"/>
      <c r="V30" s="25" t="s">
        <v>100</v>
      </c>
      <c r="W30" s="11" t="s">
        <v>100</v>
      </c>
      <c r="X30" s="107" t="s">
        <v>100</v>
      </c>
      <c r="Y30" s="11" t="s">
        <v>100</v>
      </c>
      <c r="Z30" s="26" t="s">
        <v>100</v>
      </c>
      <c r="AA30" s="177" t="s">
        <v>100</v>
      </c>
      <c r="AB30" s="147" t="s">
        <v>100</v>
      </c>
      <c r="AC30" s="150" t="s">
        <v>100</v>
      </c>
      <c r="AD30" s="11" t="s">
        <v>100</v>
      </c>
      <c r="AE30" s="26" t="s">
        <v>100</v>
      </c>
      <c r="AF30" s="147" t="s">
        <v>100</v>
      </c>
      <c r="AG30" s="147" t="s">
        <v>100</v>
      </c>
      <c r="AH30" s="150" t="s">
        <v>100</v>
      </c>
      <c r="AI30" s="141" t="s">
        <v>100</v>
      </c>
      <c r="AJ30" s="178" t="s">
        <v>100</v>
      </c>
      <c r="AK30" s="25"/>
      <c r="AL30" s="111"/>
      <c r="AM30" s="111"/>
      <c r="AN30" s="111"/>
      <c r="AO30" s="112"/>
      <c r="AP30" s="25"/>
      <c r="AQ30" s="11"/>
      <c r="AR30" s="111"/>
      <c r="AS30" s="111"/>
      <c r="AT30" s="112"/>
    </row>
    <row r="31" spans="1:46" ht="127.5" customHeight="1" x14ac:dyDescent="0.25">
      <c r="A31" s="37">
        <v>7</v>
      </c>
      <c r="B31" s="11" t="s">
        <v>50</v>
      </c>
      <c r="C31" s="38" t="s">
        <v>106</v>
      </c>
      <c r="D31" s="31" t="s">
        <v>107</v>
      </c>
      <c r="E31" s="115">
        <v>4.2099999999999999E-2</v>
      </c>
      <c r="F31" s="10" t="s">
        <v>59</v>
      </c>
      <c r="G31" s="1" t="s">
        <v>108</v>
      </c>
      <c r="H31" s="1" t="s">
        <v>109</v>
      </c>
      <c r="I31" s="56">
        <v>227</v>
      </c>
      <c r="J31" s="16" t="s">
        <v>73</v>
      </c>
      <c r="K31" s="19" t="s">
        <v>110</v>
      </c>
      <c r="L31" s="72">
        <v>0.25</v>
      </c>
      <c r="M31" s="72">
        <v>0.5</v>
      </c>
      <c r="N31" s="72">
        <v>0.75</v>
      </c>
      <c r="O31" s="72">
        <v>1</v>
      </c>
      <c r="P31" s="73">
        <v>1</v>
      </c>
      <c r="Q31" s="48" t="s">
        <v>54</v>
      </c>
      <c r="R31" s="11" t="s">
        <v>111</v>
      </c>
      <c r="S31" s="11" t="s">
        <v>112</v>
      </c>
      <c r="T31" s="70" t="s">
        <v>113</v>
      </c>
      <c r="U31" s="83" t="str">
        <f t="shared" si="0"/>
        <v>SI</v>
      </c>
      <c r="V31" s="152">
        <f>L31</f>
        <v>0.25</v>
      </c>
      <c r="W31" s="110">
        <v>0.09</v>
      </c>
      <c r="X31" s="102">
        <f>W31/V31</f>
        <v>0.36</v>
      </c>
      <c r="Y31" s="11" t="s">
        <v>200</v>
      </c>
      <c r="Z31" s="202" t="s">
        <v>145</v>
      </c>
      <c r="AA31" s="188">
        <v>0.5</v>
      </c>
      <c r="AB31" s="148">
        <v>0.3</v>
      </c>
      <c r="AC31" s="150">
        <f t="shared" ref="AC31:AC37" si="6">AB31/AA31</f>
        <v>0.6</v>
      </c>
      <c r="AD31" s="111" t="s">
        <v>225</v>
      </c>
      <c r="AE31" s="142" t="s">
        <v>226</v>
      </c>
      <c r="AF31" s="223">
        <f t="shared" si="1"/>
        <v>0.75</v>
      </c>
      <c r="AG31" s="224">
        <v>1.29</v>
      </c>
      <c r="AH31" s="150">
        <v>1</v>
      </c>
      <c r="AI31" s="111" t="s">
        <v>270</v>
      </c>
      <c r="AJ31" s="112" t="s">
        <v>259</v>
      </c>
      <c r="AK31" s="25">
        <f t="shared" si="2"/>
        <v>1</v>
      </c>
      <c r="AL31" s="111"/>
      <c r="AM31" s="111"/>
      <c r="AN31" s="111"/>
      <c r="AO31" s="112"/>
      <c r="AP31" s="25" t="str">
        <f t="shared" si="3"/>
        <v>Respuesta a los requerimiento de los ciudadanos</v>
      </c>
      <c r="AQ31" s="11">
        <f t="shared" si="4"/>
        <v>2.5</v>
      </c>
      <c r="AR31" s="111">
        <f t="shared" si="4"/>
        <v>1.6800000000000002</v>
      </c>
      <c r="AS31" s="111"/>
      <c r="AT31" s="112"/>
    </row>
    <row r="32" spans="1:46" ht="375" x14ac:dyDescent="0.25">
      <c r="A32" s="37">
        <v>1</v>
      </c>
      <c r="B32" s="11" t="s">
        <v>114</v>
      </c>
      <c r="C32" s="38" t="s">
        <v>115</v>
      </c>
      <c r="D32" s="32" t="s">
        <v>116</v>
      </c>
      <c r="E32" s="115">
        <v>4.2099999999999999E-2</v>
      </c>
      <c r="F32" s="10" t="s">
        <v>59</v>
      </c>
      <c r="G32" s="1" t="s">
        <v>117</v>
      </c>
      <c r="H32" s="1" t="s">
        <v>118</v>
      </c>
      <c r="I32" s="56">
        <v>42</v>
      </c>
      <c r="J32" s="16" t="s">
        <v>52</v>
      </c>
      <c r="K32" s="19" t="s">
        <v>119</v>
      </c>
      <c r="L32" s="71">
        <v>8</v>
      </c>
      <c r="M32" s="71">
        <v>15</v>
      </c>
      <c r="N32" s="71">
        <v>15</v>
      </c>
      <c r="O32" s="71">
        <v>12</v>
      </c>
      <c r="P32" s="75">
        <f t="shared" ref="P32:P38" si="7">L32+M32+N32+O32</f>
        <v>50</v>
      </c>
      <c r="Q32" s="48" t="s">
        <v>54</v>
      </c>
      <c r="R32" s="11" t="s">
        <v>120</v>
      </c>
      <c r="S32" s="11" t="s">
        <v>121</v>
      </c>
      <c r="T32" s="70" t="s">
        <v>122</v>
      </c>
      <c r="U32" s="83" t="s">
        <v>123</v>
      </c>
      <c r="V32" s="69">
        <f t="shared" ref="V32:V44" si="8">L32</f>
        <v>8</v>
      </c>
      <c r="W32" s="140">
        <v>8</v>
      </c>
      <c r="X32" s="103">
        <v>1</v>
      </c>
      <c r="Y32" s="62" t="s">
        <v>124</v>
      </c>
      <c r="Z32" s="70" t="s">
        <v>122</v>
      </c>
      <c r="AA32" s="177">
        <f t="shared" si="5"/>
        <v>15</v>
      </c>
      <c r="AB32" s="147">
        <v>15</v>
      </c>
      <c r="AC32" s="150">
        <f t="shared" si="6"/>
        <v>1</v>
      </c>
      <c r="AD32" s="111" t="s">
        <v>213</v>
      </c>
      <c r="AE32" s="142" t="s">
        <v>122</v>
      </c>
      <c r="AF32" s="69">
        <f t="shared" si="1"/>
        <v>15</v>
      </c>
      <c r="AG32" s="147">
        <v>15</v>
      </c>
      <c r="AH32" s="150">
        <f>AG32/AF32</f>
        <v>1</v>
      </c>
      <c r="AI32" s="111" t="s">
        <v>266</v>
      </c>
      <c r="AJ32" s="112" t="s">
        <v>122</v>
      </c>
      <c r="AK32" s="25">
        <f t="shared" si="2"/>
        <v>12</v>
      </c>
      <c r="AL32" s="111"/>
      <c r="AM32" s="111"/>
      <c r="AN32" s="111"/>
      <c r="AO32" s="112"/>
      <c r="AP32" s="25" t="str">
        <f t="shared" si="3"/>
        <v>Acciones de control a las actuaciones de IVC control en materia actividad económica</v>
      </c>
      <c r="AQ32" s="11">
        <f t="shared" si="4"/>
        <v>50</v>
      </c>
      <c r="AR32" s="111">
        <f t="shared" si="4"/>
        <v>38</v>
      </c>
      <c r="AS32" s="111"/>
      <c r="AT32" s="112"/>
    </row>
    <row r="33" spans="1:49" ht="210" x14ac:dyDescent="0.25">
      <c r="A33" s="37">
        <v>1</v>
      </c>
      <c r="B33" s="11" t="s">
        <v>114</v>
      </c>
      <c r="C33" s="38" t="s">
        <v>115</v>
      </c>
      <c r="D33" s="32" t="s">
        <v>252</v>
      </c>
      <c r="E33" s="115">
        <v>4.2099999999999999E-2</v>
      </c>
      <c r="F33" s="10" t="s">
        <v>59</v>
      </c>
      <c r="G33" s="1" t="s">
        <v>125</v>
      </c>
      <c r="H33" s="1" t="s">
        <v>126</v>
      </c>
      <c r="I33" s="56">
        <v>24</v>
      </c>
      <c r="J33" s="16" t="s">
        <v>52</v>
      </c>
      <c r="K33" s="19" t="s">
        <v>119</v>
      </c>
      <c r="L33" s="71">
        <v>6</v>
      </c>
      <c r="M33" s="71">
        <v>8</v>
      </c>
      <c r="N33" s="71">
        <v>8</v>
      </c>
      <c r="O33" s="71">
        <v>12</v>
      </c>
      <c r="P33" s="71">
        <f t="shared" si="7"/>
        <v>34</v>
      </c>
      <c r="Q33" s="48" t="s">
        <v>54</v>
      </c>
      <c r="R33" s="11" t="s">
        <v>120</v>
      </c>
      <c r="S33" s="11" t="s">
        <v>121</v>
      </c>
      <c r="T33" s="70" t="s">
        <v>127</v>
      </c>
      <c r="U33" s="83" t="str">
        <f t="shared" si="0"/>
        <v>SI</v>
      </c>
      <c r="V33" s="69">
        <f t="shared" si="8"/>
        <v>6</v>
      </c>
      <c r="W33" s="140">
        <v>2</v>
      </c>
      <c r="X33" s="103">
        <f t="shared" ref="X33" si="9">W33/V33</f>
        <v>0.33333333333333331</v>
      </c>
      <c r="Y33" s="62" t="s">
        <v>128</v>
      </c>
      <c r="Z33" s="70" t="s">
        <v>127</v>
      </c>
      <c r="AA33" s="177">
        <f t="shared" si="5"/>
        <v>8</v>
      </c>
      <c r="AB33" s="147">
        <v>8</v>
      </c>
      <c r="AC33" s="150">
        <f t="shared" si="6"/>
        <v>1</v>
      </c>
      <c r="AD33" s="111" t="s">
        <v>214</v>
      </c>
      <c r="AE33" s="142" t="s">
        <v>127</v>
      </c>
      <c r="AF33" s="69">
        <f t="shared" si="1"/>
        <v>8</v>
      </c>
      <c r="AG33" s="147">
        <v>8</v>
      </c>
      <c r="AH33" s="150">
        <f>AG33/AF33</f>
        <v>1</v>
      </c>
      <c r="AI33" s="111" t="s">
        <v>267</v>
      </c>
      <c r="AJ33" s="112" t="s">
        <v>127</v>
      </c>
      <c r="AK33" s="25">
        <f t="shared" si="2"/>
        <v>12</v>
      </c>
      <c r="AL33" s="111"/>
      <c r="AM33" s="111"/>
      <c r="AN33" s="111"/>
      <c r="AO33" s="112"/>
      <c r="AP33" s="25" t="str">
        <f t="shared" si="3"/>
        <v>Acciones de control a las actuaciones de IVC control en materia de  integridad del espacio publico.</v>
      </c>
      <c r="AQ33" s="11">
        <f t="shared" si="4"/>
        <v>34</v>
      </c>
      <c r="AR33" s="111">
        <f t="shared" si="4"/>
        <v>18</v>
      </c>
      <c r="AS33" s="111"/>
      <c r="AT33" s="112"/>
    </row>
    <row r="34" spans="1:49" ht="225" x14ac:dyDescent="0.25">
      <c r="A34" s="37">
        <v>1</v>
      </c>
      <c r="B34" s="11" t="s">
        <v>114</v>
      </c>
      <c r="C34" s="38" t="s">
        <v>115</v>
      </c>
      <c r="D34" s="32" t="s">
        <v>251</v>
      </c>
      <c r="E34" s="115">
        <v>4.2099999999999999E-2</v>
      </c>
      <c r="F34" s="10" t="s">
        <v>59</v>
      </c>
      <c r="G34" s="1" t="s">
        <v>129</v>
      </c>
      <c r="H34" s="1" t="s">
        <v>130</v>
      </c>
      <c r="I34" s="56">
        <v>26</v>
      </c>
      <c r="J34" s="16" t="s">
        <v>52</v>
      </c>
      <c r="K34" s="19" t="s">
        <v>119</v>
      </c>
      <c r="L34" s="71">
        <v>6</v>
      </c>
      <c r="M34" s="71">
        <v>8</v>
      </c>
      <c r="N34" s="71">
        <v>8</v>
      </c>
      <c r="O34" s="71">
        <v>16</v>
      </c>
      <c r="P34" s="71">
        <f t="shared" si="7"/>
        <v>38</v>
      </c>
      <c r="Q34" s="48" t="s">
        <v>54</v>
      </c>
      <c r="R34" s="11" t="s">
        <v>120</v>
      </c>
      <c r="S34" s="11" t="s">
        <v>121</v>
      </c>
      <c r="T34" s="70" t="s">
        <v>131</v>
      </c>
      <c r="U34" s="83" t="str">
        <f t="shared" si="0"/>
        <v>SI</v>
      </c>
      <c r="V34" s="69">
        <f t="shared" si="8"/>
        <v>6</v>
      </c>
      <c r="W34" s="140">
        <v>6</v>
      </c>
      <c r="X34" s="103">
        <v>1</v>
      </c>
      <c r="Y34" s="62" t="s">
        <v>132</v>
      </c>
      <c r="Z34" s="70" t="s">
        <v>131</v>
      </c>
      <c r="AA34" s="177">
        <f t="shared" si="5"/>
        <v>8</v>
      </c>
      <c r="AB34" s="147">
        <v>0</v>
      </c>
      <c r="AC34" s="150">
        <f t="shared" si="6"/>
        <v>0</v>
      </c>
      <c r="AD34" s="111" t="s">
        <v>227</v>
      </c>
      <c r="AE34" s="112" t="s">
        <v>210</v>
      </c>
      <c r="AF34" s="69">
        <f t="shared" si="1"/>
        <v>8</v>
      </c>
      <c r="AG34" s="147">
        <v>8</v>
      </c>
      <c r="AH34" s="150">
        <f>AG34/AF34</f>
        <v>1</v>
      </c>
      <c r="AI34" s="111" t="s">
        <v>268</v>
      </c>
      <c r="AJ34" s="112" t="s">
        <v>131</v>
      </c>
      <c r="AK34" s="25">
        <f t="shared" si="2"/>
        <v>16</v>
      </c>
      <c r="AL34" s="111"/>
      <c r="AM34" s="111"/>
      <c r="AN34" s="111"/>
      <c r="AO34" s="112"/>
      <c r="AP34" s="25" t="str">
        <f t="shared" si="3"/>
        <v>Acciones de control  en materia de obras y urbanismo</v>
      </c>
      <c r="AQ34" s="11">
        <f t="shared" si="4"/>
        <v>38</v>
      </c>
      <c r="AR34" s="111">
        <f t="shared" si="4"/>
        <v>14</v>
      </c>
      <c r="AS34" s="111"/>
      <c r="AT34" s="112"/>
    </row>
    <row r="35" spans="1:49" ht="296.25" customHeight="1" x14ac:dyDescent="0.25">
      <c r="A35" s="37">
        <v>1</v>
      </c>
      <c r="B35" s="11" t="s">
        <v>114</v>
      </c>
      <c r="C35" s="38" t="s">
        <v>115</v>
      </c>
      <c r="D35" s="31" t="s">
        <v>247</v>
      </c>
      <c r="E35" s="115">
        <v>4.2099999999999999E-2</v>
      </c>
      <c r="F35" s="10" t="s">
        <v>59</v>
      </c>
      <c r="G35" s="1" t="s">
        <v>133</v>
      </c>
      <c r="H35" s="1" t="s">
        <v>134</v>
      </c>
      <c r="I35" s="56">
        <v>16663</v>
      </c>
      <c r="J35" s="16" t="s">
        <v>73</v>
      </c>
      <c r="K35" s="19" t="s">
        <v>135</v>
      </c>
      <c r="L35" s="72">
        <v>0</v>
      </c>
      <c r="M35" s="72">
        <v>0.15</v>
      </c>
      <c r="N35" s="72">
        <v>0.185</v>
      </c>
      <c r="O35" s="72">
        <v>0.22</v>
      </c>
      <c r="P35" s="73">
        <v>0.22</v>
      </c>
      <c r="Q35" s="48" t="s">
        <v>54</v>
      </c>
      <c r="R35" s="11" t="s">
        <v>136</v>
      </c>
      <c r="S35" s="11" t="s">
        <v>121</v>
      </c>
      <c r="T35" s="63"/>
      <c r="U35" s="83" t="str">
        <f t="shared" si="0"/>
        <v>SI</v>
      </c>
      <c r="V35" s="203" t="s">
        <v>100</v>
      </c>
      <c r="W35" s="62" t="s">
        <v>100</v>
      </c>
      <c r="X35" s="108" t="s">
        <v>100</v>
      </c>
      <c r="Y35" s="62" t="s">
        <v>100</v>
      </c>
      <c r="Z35" s="63" t="s">
        <v>100</v>
      </c>
      <c r="AA35" s="189">
        <v>0.15</v>
      </c>
      <c r="AB35" s="151">
        <v>0.12280000000000001</v>
      </c>
      <c r="AC35" s="150">
        <f t="shared" si="6"/>
        <v>0.81866666666666676</v>
      </c>
      <c r="AD35" s="111" t="s">
        <v>228</v>
      </c>
      <c r="AE35" s="112"/>
      <c r="AF35" s="225">
        <f t="shared" si="1"/>
        <v>0.185</v>
      </c>
      <c r="AG35" s="151">
        <v>0.12479999999999999</v>
      </c>
      <c r="AH35" s="221">
        <f>AG35/19%</f>
        <v>0.65684210526315789</v>
      </c>
      <c r="AI35" s="111" t="s">
        <v>271</v>
      </c>
      <c r="AJ35" s="112" t="s">
        <v>272</v>
      </c>
      <c r="AK35" s="25">
        <f t="shared" si="2"/>
        <v>0.22</v>
      </c>
      <c r="AL35" s="111"/>
      <c r="AM35" s="111"/>
      <c r="AN35" s="111"/>
      <c r="AO35" s="112"/>
      <c r="AP35" s="25" t="str">
        <f t="shared" si="3"/>
        <v xml:space="preserve">Porcentaje de expedientes de policía con impulso procesal </v>
      </c>
      <c r="AQ35" s="11" t="e">
        <f t="shared" si="4"/>
        <v>#VALUE!</v>
      </c>
      <c r="AR35" s="111" t="e">
        <f t="shared" si="4"/>
        <v>#VALUE!</v>
      </c>
      <c r="AS35" s="111"/>
      <c r="AT35" s="112"/>
    </row>
    <row r="36" spans="1:49" ht="105" x14ac:dyDescent="0.25">
      <c r="A36" s="37" t="s">
        <v>137</v>
      </c>
      <c r="B36" s="11" t="s">
        <v>114</v>
      </c>
      <c r="C36" s="38" t="s">
        <v>115</v>
      </c>
      <c r="D36" s="31" t="s">
        <v>248</v>
      </c>
      <c r="E36" s="115">
        <v>4.2099999999999999E-2</v>
      </c>
      <c r="F36" s="10" t="s">
        <v>59</v>
      </c>
      <c r="G36" s="1" t="s">
        <v>138</v>
      </c>
      <c r="H36" s="1" t="s">
        <v>139</v>
      </c>
      <c r="I36" s="56">
        <v>16663</v>
      </c>
      <c r="J36" s="16" t="s">
        <v>52</v>
      </c>
      <c r="K36" s="19" t="s">
        <v>140</v>
      </c>
      <c r="L36" s="72">
        <v>0.05</v>
      </c>
      <c r="M36" s="72">
        <v>0.05</v>
      </c>
      <c r="N36" s="215">
        <v>3.5000000000000003E-2</v>
      </c>
      <c r="O36" s="215">
        <v>3.5000000000000003E-2</v>
      </c>
      <c r="P36" s="73">
        <f>SUM(L36:O36)</f>
        <v>0.17</v>
      </c>
      <c r="Q36" s="48" t="s">
        <v>54</v>
      </c>
      <c r="R36" s="11" t="s">
        <v>136</v>
      </c>
      <c r="S36" s="11" t="s">
        <v>121</v>
      </c>
      <c r="T36" s="63"/>
      <c r="U36" s="83" t="str">
        <f t="shared" si="0"/>
        <v>SI</v>
      </c>
      <c r="V36" s="204">
        <f t="shared" si="8"/>
        <v>0.05</v>
      </c>
      <c r="W36" s="84">
        <v>0</v>
      </c>
      <c r="X36" s="104">
        <v>0</v>
      </c>
      <c r="Y36" s="62" t="s">
        <v>229</v>
      </c>
      <c r="Z36" s="63" t="s">
        <v>141</v>
      </c>
      <c r="AA36" s="188">
        <f t="shared" si="5"/>
        <v>0.05</v>
      </c>
      <c r="AB36" s="151">
        <v>1.15E-2</v>
      </c>
      <c r="AC36" s="150">
        <f t="shared" si="6"/>
        <v>0.22999999999999998</v>
      </c>
      <c r="AD36" s="111" t="s">
        <v>230</v>
      </c>
      <c r="AE36" s="112"/>
      <c r="AF36" s="226">
        <f t="shared" si="1"/>
        <v>3.5000000000000003E-2</v>
      </c>
      <c r="AG36" s="151">
        <v>1.15E-2</v>
      </c>
      <c r="AH36" s="150">
        <f>AG36/3.5%</f>
        <v>0.32857142857142851</v>
      </c>
      <c r="AI36" s="111" t="s">
        <v>273</v>
      </c>
      <c r="AJ36" s="112" t="s">
        <v>272</v>
      </c>
      <c r="AK36" s="25">
        <f t="shared" si="2"/>
        <v>3.5000000000000003E-2</v>
      </c>
      <c r="AL36" s="111"/>
      <c r="AM36" s="111"/>
      <c r="AN36" s="111"/>
      <c r="AO36" s="112"/>
      <c r="AP36" s="25" t="str">
        <f t="shared" si="3"/>
        <v>Porcentaje de expedientes de policía con fallo de fondo</v>
      </c>
      <c r="AQ36" s="11">
        <f t="shared" si="4"/>
        <v>0.17</v>
      </c>
      <c r="AR36" s="111">
        <f t="shared" si="4"/>
        <v>2.3E-2</v>
      </c>
      <c r="AS36" s="111"/>
      <c r="AT36" s="112"/>
    </row>
    <row r="37" spans="1:49" ht="260.25" customHeight="1" x14ac:dyDescent="0.25">
      <c r="A37" s="37">
        <v>1</v>
      </c>
      <c r="B37" s="11" t="s">
        <v>114</v>
      </c>
      <c r="C37" s="38" t="s">
        <v>115</v>
      </c>
      <c r="D37" s="65" t="s">
        <v>249</v>
      </c>
      <c r="E37" s="115">
        <v>4.2099999999999999E-2</v>
      </c>
      <c r="F37" s="10" t="s">
        <v>59</v>
      </c>
      <c r="G37" s="1" t="s">
        <v>142</v>
      </c>
      <c r="H37" s="67" t="s">
        <v>143</v>
      </c>
      <c r="I37" s="56">
        <v>379</v>
      </c>
      <c r="J37" s="16" t="s">
        <v>52</v>
      </c>
      <c r="K37" s="19" t="s">
        <v>142</v>
      </c>
      <c r="L37" s="71">
        <v>43</v>
      </c>
      <c r="M37" s="71">
        <v>64</v>
      </c>
      <c r="N37" s="71">
        <v>22</v>
      </c>
      <c r="O37" s="71">
        <v>87</v>
      </c>
      <c r="P37" s="71">
        <f t="shared" si="7"/>
        <v>216</v>
      </c>
      <c r="Q37" s="48" t="s">
        <v>54</v>
      </c>
      <c r="R37" s="11" t="s">
        <v>136</v>
      </c>
      <c r="S37" s="11" t="s">
        <v>121</v>
      </c>
      <c r="T37" s="63"/>
      <c r="U37" s="83" t="str">
        <f t="shared" si="0"/>
        <v>SI</v>
      </c>
      <c r="V37" s="85">
        <f t="shared" si="8"/>
        <v>43</v>
      </c>
      <c r="W37" s="85">
        <v>1</v>
      </c>
      <c r="X37" s="105">
        <f>W37/V37</f>
        <v>2.3255813953488372E-2</v>
      </c>
      <c r="Y37" s="205" t="s">
        <v>144</v>
      </c>
      <c r="Z37" s="206" t="s">
        <v>145</v>
      </c>
      <c r="AA37" s="177">
        <f t="shared" si="5"/>
        <v>64</v>
      </c>
      <c r="AB37" s="147">
        <v>0</v>
      </c>
      <c r="AC37" s="150">
        <f t="shared" si="6"/>
        <v>0</v>
      </c>
      <c r="AD37" s="111" t="s">
        <v>215</v>
      </c>
      <c r="AE37" s="178" t="s">
        <v>136</v>
      </c>
      <c r="AF37" s="69">
        <f t="shared" si="1"/>
        <v>22</v>
      </c>
      <c r="AG37" s="147">
        <v>1</v>
      </c>
      <c r="AH37" s="150">
        <f>AG37/AF37</f>
        <v>4.5454545454545456E-2</v>
      </c>
      <c r="AI37" s="111" t="s">
        <v>274</v>
      </c>
      <c r="AJ37" s="112" t="s">
        <v>272</v>
      </c>
      <c r="AK37" s="25">
        <f t="shared" si="2"/>
        <v>87</v>
      </c>
      <c r="AL37" s="111"/>
      <c r="AM37" s="111"/>
      <c r="AN37" s="111"/>
      <c r="AO37" s="112"/>
      <c r="AP37" s="25" t="str">
        <f t="shared" si="3"/>
        <v>Actuaciones administrativas terminadas</v>
      </c>
      <c r="AQ37" s="11">
        <f t="shared" si="4"/>
        <v>216</v>
      </c>
      <c r="AR37" s="111">
        <f t="shared" si="4"/>
        <v>2</v>
      </c>
      <c r="AS37" s="111"/>
      <c r="AT37" s="112"/>
    </row>
    <row r="38" spans="1:49" ht="105" x14ac:dyDescent="0.25">
      <c r="A38" s="37">
        <v>1</v>
      </c>
      <c r="B38" s="11" t="s">
        <v>114</v>
      </c>
      <c r="C38" s="38" t="s">
        <v>115</v>
      </c>
      <c r="D38" s="33" t="s">
        <v>250</v>
      </c>
      <c r="E38" s="115">
        <v>4.2099999999999999E-2</v>
      </c>
      <c r="F38" s="17" t="s">
        <v>59</v>
      </c>
      <c r="G38" s="1" t="s">
        <v>146</v>
      </c>
      <c r="H38" s="66" t="s">
        <v>147</v>
      </c>
      <c r="I38" s="60" t="s">
        <v>67</v>
      </c>
      <c r="J38" s="22" t="s">
        <v>52</v>
      </c>
      <c r="K38" s="19" t="s">
        <v>148</v>
      </c>
      <c r="L38" s="76">
        <v>0</v>
      </c>
      <c r="M38" s="76">
        <v>0</v>
      </c>
      <c r="N38" s="76">
        <v>28</v>
      </c>
      <c r="O38" s="76">
        <v>115</v>
      </c>
      <c r="P38" s="77">
        <f t="shared" si="7"/>
        <v>143</v>
      </c>
      <c r="Q38" s="48" t="s">
        <v>54</v>
      </c>
      <c r="R38" s="11" t="s">
        <v>136</v>
      </c>
      <c r="S38" s="11" t="s">
        <v>121</v>
      </c>
      <c r="T38" s="63"/>
      <c r="U38" s="83" t="str">
        <f t="shared" si="0"/>
        <v>SI</v>
      </c>
      <c r="V38" s="69">
        <f t="shared" si="8"/>
        <v>0</v>
      </c>
      <c r="W38" s="11" t="s">
        <v>58</v>
      </c>
      <c r="X38" s="107" t="s">
        <v>58</v>
      </c>
      <c r="Y38" s="11" t="s">
        <v>58</v>
      </c>
      <c r="Z38" s="26" t="s">
        <v>58</v>
      </c>
      <c r="AA38" s="177">
        <f t="shared" si="5"/>
        <v>0</v>
      </c>
      <c r="AB38" s="147" t="s">
        <v>58</v>
      </c>
      <c r="AC38" s="150" t="s">
        <v>58</v>
      </c>
      <c r="AD38" s="141" t="s">
        <v>58</v>
      </c>
      <c r="AE38" s="178" t="s">
        <v>58</v>
      </c>
      <c r="AF38" s="69">
        <f t="shared" si="1"/>
        <v>28</v>
      </c>
      <c r="AG38" s="147">
        <v>4</v>
      </c>
      <c r="AH38" s="150">
        <f>AG38/AF38</f>
        <v>0.14285714285714285</v>
      </c>
      <c r="AI38" s="111" t="s">
        <v>275</v>
      </c>
      <c r="AJ38" s="112" t="s">
        <v>272</v>
      </c>
      <c r="AK38" s="25">
        <f t="shared" si="2"/>
        <v>115</v>
      </c>
      <c r="AL38" s="111"/>
      <c r="AM38" s="111"/>
      <c r="AN38" s="111"/>
      <c r="AO38" s="112"/>
      <c r="AP38" s="25" t="str">
        <f t="shared" si="3"/>
        <v>Actuaciones administrativas terminadas por agotamiento de la via gubernativa</v>
      </c>
      <c r="AQ38" s="11">
        <f t="shared" si="4"/>
        <v>143</v>
      </c>
      <c r="AR38" s="111" t="e">
        <f t="shared" si="4"/>
        <v>#VALUE!</v>
      </c>
      <c r="AS38" s="111"/>
      <c r="AT38" s="112"/>
    </row>
    <row r="39" spans="1:49" s="101" customFormat="1" ht="24" customHeight="1" x14ac:dyDescent="0.25">
      <c r="A39" s="89"/>
      <c r="B39" s="90"/>
      <c r="C39" s="91"/>
      <c r="D39" s="92" t="s">
        <v>149</v>
      </c>
      <c r="E39" s="93">
        <f>SUM(E20:E38)</f>
        <v>0.79990000000000028</v>
      </c>
      <c r="F39" s="94"/>
      <c r="G39" s="94"/>
      <c r="H39" s="94"/>
      <c r="I39" s="56"/>
      <c r="J39" s="94"/>
      <c r="K39" s="95"/>
      <c r="L39" s="56"/>
      <c r="M39" s="56"/>
      <c r="N39" s="56"/>
      <c r="O39" s="56"/>
      <c r="P39" s="88"/>
      <c r="Q39" s="96"/>
      <c r="R39" s="95"/>
      <c r="S39" s="95"/>
      <c r="T39" s="97"/>
      <c r="U39" s="199"/>
      <c r="V39" s="98">
        <f t="shared" si="8"/>
        <v>0</v>
      </c>
      <c r="W39" s="95"/>
      <c r="X39" s="109"/>
      <c r="Y39" s="95"/>
      <c r="Z39" s="97"/>
      <c r="AA39" s="190"/>
      <c r="AB39" s="149"/>
      <c r="AC39" s="185"/>
      <c r="AD39" s="113"/>
      <c r="AE39" s="114"/>
      <c r="AF39" s="98">
        <f t="shared" si="1"/>
        <v>0</v>
      </c>
      <c r="AG39" s="149"/>
      <c r="AH39" s="222"/>
      <c r="AI39" s="113"/>
      <c r="AJ39" s="114"/>
      <c r="AK39" s="99">
        <f t="shared" si="2"/>
        <v>0</v>
      </c>
      <c r="AL39" s="113"/>
      <c r="AM39" s="113"/>
      <c r="AN39" s="113"/>
      <c r="AO39" s="114"/>
      <c r="AP39" s="99">
        <f t="shared" si="3"/>
        <v>0</v>
      </c>
      <c r="AQ39" s="95" t="e">
        <f>SUM(AQ20:AQ38)</f>
        <v>#VALUE!</v>
      </c>
      <c r="AR39" s="113" t="e">
        <f>SUM(AR20:AR38)</f>
        <v>#VALUE!</v>
      </c>
      <c r="AS39" s="113"/>
      <c r="AT39" s="114"/>
      <c r="AU39" s="100"/>
      <c r="AV39" s="100"/>
      <c r="AW39" s="100"/>
    </row>
    <row r="40" spans="1:49" s="164" customFormat="1" ht="126" x14ac:dyDescent="0.25">
      <c r="A40" s="153"/>
      <c r="B40" s="3" t="s">
        <v>150</v>
      </c>
      <c r="C40" s="39" t="s">
        <v>151</v>
      </c>
      <c r="D40" s="2" t="s">
        <v>152</v>
      </c>
      <c r="E40" s="9">
        <v>0.04</v>
      </c>
      <c r="F40" s="3" t="s">
        <v>153</v>
      </c>
      <c r="G40" s="3" t="s">
        <v>154</v>
      </c>
      <c r="H40" s="3" t="s">
        <v>155</v>
      </c>
      <c r="I40" s="4">
        <v>0</v>
      </c>
      <c r="J40" s="4" t="s">
        <v>68</v>
      </c>
      <c r="K40" s="3" t="s">
        <v>156</v>
      </c>
      <c r="L40" s="79"/>
      <c r="M40" s="79">
        <v>0.7</v>
      </c>
      <c r="N40" s="79"/>
      <c r="O40" s="79">
        <v>0.7</v>
      </c>
      <c r="P40" s="80">
        <v>0.7</v>
      </c>
      <c r="Q40" s="2" t="s">
        <v>54</v>
      </c>
      <c r="R40" s="4" t="s">
        <v>157</v>
      </c>
      <c r="S40" s="4" t="s">
        <v>158</v>
      </c>
      <c r="T40" s="41" t="s">
        <v>159</v>
      </c>
      <c r="U40" s="154" t="s">
        <v>123</v>
      </c>
      <c r="V40" s="165">
        <f t="shared" si="8"/>
        <v>0</v>
      </c>
      <c r="W40" s="155" t="s">
        <v>58</v>
      </c>
      <c r="X40" s="156" t="s">
        <v>58</v>
      </c>
      <c r="Y40" s="155" t="s">
        <v>58</v>
      </c>
      <c r="Z40" s="207" t="s">
        <v>58</v>
      </c>
      <c r="AA40" s="191">
        <f t="shared" si="5"/>
        <v>0.7</v>
      </c>
      <c r="AB40" s="158">
        <v>0.75</v>
      </c>
      <c r="AC40" s="167">
        <v>1</v>
      </c>
      <c r="AD40" s="159" t="s">
        <v>232</v>
      </c>
      <c r="AE40" s="179" t="s">
        <v>159</v>
      </c>
      <c r="AF40" s="157" t="s">
        <v>58</v>
      </c>
      <c r="AG40" s="157" t="s">
        <v>58</v>
      </c>
      <c r="AH40" s="167" t="s">
        <v>58</v>
      </c>
      <c r="AI40" s="160" t="s">
        <v>58</v>
      </c>
      <c r="AJ40" s="179" t="s">
        <v>58</v>
      </c>
      <c r="AK40" s="161">
        <f t="shared" si="2"/>
        <v>0.7</v>
      </c>
      <c r="AL40" s="159"/>
      <c r="AM40" s="159"/>
      <c r="AN40" s="159"/>
      <c r="AO40" s="162"/>
      <c r="AP40" s="161" t="str">
        <f t="shared" si="3"/>
        <v>Cumplimiento de criterios ambientales</v>
      </c>
      <c r="AQ40" s="155" t="e">
        <f t="shared" ref="AQ40:AR45" si="10">V40+AA40+AF40+AK40</f>
        <v>#VALUE!</v>
      </c>
      <c r="AR40" s="159" t="e">
        <f t="shared" si="10"/>
        <v>#VALUE!</v>
      </c>
      <c r="AS40" s="159"/>
      <c r="AT40" s="162"/>
      <c r="AU40" s="163"/>
      <c r="AV40" s="163"/>
      <c r="AW40" s="163"/>
    </row>
    <row r="41" spans="1:49" s="164" customFormat="1" ht="180" x14ac:dyDescent="0.25">
      <c r="A41" s="153"/>
      <c r="B41" s="3" t="s">
        <v>150</v>
      </c>
      <c r="C41" s="39" t="s">
        <v>151</v>
      </c>
      <c r="D41" s="2" t="s">
        <v>160</v>
      </c>
      <c r="E41" s="9">
        <v>0.04</v>
      </c>
      <c r="F41" s="3" t="s">
        <v>153</v>
      </c>
      <c r="G41" s="3" t="s">
        <v>161</v>
      </c>
      <c r="H41" s="3" t="s">
        <v>162</v>
      </c>
      <c r="I41" s="4">
        <v>0</v>
      </c>
      <c r="J41" s="4" t="s">
        <v>68</v>
      </c>
      <c r="K41" s="3" t="s">
        <v>163</v>
      </c>
      <c r="L41" s="116"/>
      <c r="M41" s="117">
        <v>1</v>
      </c>
      <c r="N41" s="117">
        <v>1</v>
      </c>
      <c r="O41" s="117">
        <v>1</v>
      </c>
      <c r="P41" s="118">
        <v>1</v>
      </c>
      <c r="Q41" s="2" t="s">
        <v>54</v>
      </c>
      <c r="R41" s="4" t="s">
        <v>164</v>
      </c>
      <c r="S41" s="4" t="s">
        <v>165</v>
      </c>
      <c r="T41" s="41" t="s">
        <v>166</v>
      </c>
      <c r="U41" s="154" t="s">
        <v>123</v>
      </c>
      <c r="V41" s="165">
        <f t="shared" si="8"/>
        <v>0</v>
      </c>
      <c r="W41" s="155" t="s">
        <v>58</v>
      </c>
      <c r="X41" s="156" t="s">
        <v>58</v>
      </c>
      <c r="Y41" s="155" t="s">
        <v>58</v>
      </c>
      <c r="Z41" s="207" t="s">
        <v>58</v>
      </c>
      <c r="AA41" s="191">
        <f t="shared" si="5"/>
        <v>1</v>
      </c>
      <c r="AB41" s="158">
        <v>1</v>
      </c>
      <c r="AC41" s="167">
        <v>1</v>
      </c>
      <c r="AD41" s="159" t="s">
        <v>233</v>
      </c>
      <c r="AE41" s="179" t="s">
        <v>234</v>
      </c>
      <c r="AF41" s="176">
        <f t="shared" si="1"/>
        <v>1</v>
      </c>
      <c r="AG41" s="158">
        <v>1</v>
      </c>
      <c r="AH41" s="167">
        <f>AG41/AF41</f>
        <v>1</v>
      </c>
      <c r="AI41" s="159" t="s">
        <v>282</v>
      </c>
      <c r="AJ41" s="162" t="s">
        <v>260</v>
      </c>
      <c r="AK41" s="161">
        <f t="shared" si="2"/>
        <v>1</v>
      </c>
      <c r="AL41" s="159"/>
      <c r="AM41" s="159"/>
      <c r="AN41" s="159"/>
      <c r="AO41" s="162"/>
      <c r="AP41" s="161" t="str">
        <f t="shared" si="3"/>
        <v>Nivel de participación en actividades de gestión documental</v>
      </c>
      <c r="AQ41" s="155">
        <f t="shared" si="10"/>
        <v>3</v>
      </c>
      <c r="AR41" s="159" t="e">
        <f t="shared" si="10"/>
        <v>#VALUE!</v>
      </c>
      <c r="AS41" s="159"/>
      <c r="AT41" s="162"/>
      <c r="AU41" s="163"/>
      <c r="AV41" s="163"/>
      <c r="AW41" s="163"/>
    </row>
    <row r="42" spans="1:49" s="164" customFormat="1" ht="126" x14ac:dyDescent="0.25">
      <c r="A42" s="153"/>
      <c r="B42" s="3" t="s">
        <v>150</v>
      </c>
      <c r="C42" s="39" t="s">
        <v>151</v>
      </c>
      <c r="D42" s="2" t="s">
        <v>167</v>
      </c>
      <c r="E42" s="9">
        <v>0.03</v>
      </c>
      <c r="F42" s="3" t="s">
        <v>153</v>
      </c>
      <c r="G42" s="3" t="s">
        <v>168</v>
      </c>
      <c r="H42" s="3" t="s">
        <v>169</v>
      </c>
      <c r="I42" s="4">
        <v>0</v>
      </c>
      <c r="J42" s="4" t="s">
        <v>52</v>
      </c>
      <c r="K42" s="3" t="s">
        <v>170</v>
      </c>
      <c r="L42" s="116"/>
      <c r="M42" s="119"/>
      <c r="N42" s="120">
        <v>0</v>
      </c>
      <c r="O42" s="120">
        <v>1</v>
      </c>
      <c r="P42" s="121">
        <v>1</v>
      </c>
      <c r="Q42" s="2" t="s">
        <v>54</v>
      </c>
      <c r="R42" s="4" t="s">
        <v>171</v>
      </c>
      <c r="S42" s="4" t="s">
        <v>158</v>
      </c>
      <c r="T42" s="41" t="s">
        <v>172</v>
      </c>
      <c r="U42" s="154" t="s">
        <v>123</v>
      </c>
      <c r="V42" s="165">
        <f t="shared" si="8"/>
        <v>0</v>
      </c>
      <c r="W42" s="155" t="s">
        <v>58</v>
      </c>
      <c r="X42" s="156" t="s">
        <v>58</v>
      </c>
      <c r="Y42" s="155" t="s">
        <v>58</v>
      </c>
      <c r="Z42" s="207" t="s">
        <v>58</v>
      </c>
      <c r="AA42" s="180" t="s">
        <v>58</v>
      </c>
      <c r="AB42" s="157" t="s">
        <v>58</v>
      </c>
      <c r="AC42" s="167" t="s">
        <v>58</v>
      </c>
      <c r="AD42" s="160" t="s">
        <v>58</v>
      </c>
      <c r="AE42" s="179" t="s">
        <v>58</v>
      </c>
      <c r="AF42" s="157" t="s">
        <v>58</v>
      </c>
      <c r="AG42" s="157" t="s">
        <v>58</v>
      </c>
      <c r="AH42" s="167" t="s">
        <v>58</v>
      </c>
      <c r="AI42" s="160" t="s">
        <v>58</v>
      </c>
      <c r="AJ42" s="179" t="s">
        <v>58</v>
      </c>
      <c r="AK42" s="161" t="e">
        <f>#REF!</f>
        <v>#REF!</v>
      </c>
      <c r="AL42" s="159"/>
      <c r="AM42" s="159"/>
      <c r="AN42" s="159"/>
      <c r="AO42" s="162"/>
      <c r="AP42" s="161" t="str">
        <f t="shared" si="3"/>
        <v>Caracterización de levantada</v>
      </c>
      <c r="AQ42" s="155" t="e">
        <f t="shared" si="10"/>
        <v>#VALUE!</v>
      </c>
      <c r="AR42" s="159" t="e">
        <f t="shared" si="10"/>
        <v>#VALUE!</v>
      </c>
      <c r="AS42" s="159"/>
      <c r="AT42" s="162"/>
      <c r="AU42" s="163"/>
      <c r="AV42" s="163"/>
      <c r="AW42" s="163"/>
    </row>
    <row r="43" spans="1:49" s="164" customFormat="1" ht="243.75" customHeight="1" x14ac:dyDescent="0.25">
      <c r="A43" s="153"/>
      <c r="B43" s="3" t="s">
        <v>150</v>
      </c>
      <c r="C43" s="39" t="s">
        <v>151</v>
      </c>
      <c r="D43" s="2" t="s">
        <v>173</v>
      </c>
      <c r="E43" s="9">
        <v>0.03</v>
      </c>
      <c r="F43" s="3" t="s">
        <v>153</v>
      </c>
      <c r="G43" s="3" t="s">
        <v>174</v>
      </c>
      <c r="H43" s="3" t="s">
        <v>175</v>
      </c>
      <c r="I43" s="4">
        <v>2</v>
      </c>
      <c r="J43" s="4" t="s">
        <v>52</v>
      </c>
      <c r="K43" s="3" t="s">
        <v>176</v>
      </c>
      <c r="L43" s="116"/>
      <c r="M43" s="116"/>
      <c r="N43" s="116">
        <v>1</v>
      </c>
      <c r="O43" s="116"/>
      <c r="P43" s="118"/>
      <c r="Q43" s="2" t="s">
        <v>54</v>
      </c>
      <c r="R43" s="4" t="s">
        <v>177</v>
      </c>
      <c r="S43" s="4" t="s">
        <v>158</v>
      </c>
      <c r="T43" s="41" t="s">
        <v>178</v>
      </c>
      <c r="U43" s="154" t="s">
        <v>123</v>
      </c>
      <c r="V43" s="165">
        <f t="shared" si="8"/>
        <v>0</v>
      </c>
      <c r="W43" s="155" t="s">
        <v>58</v>
      </c>
      <c r="X43" s="156" t="s">
        <v>58</v>
      </c>
      <c r="Y43" s="155" t="s">
        <v>58</v>
      </c>
      <c r="Z43" s="207" t="s">
        <v>58</v>
      </c>
      <c r="AA43" s="180" t="s">
        <v>58</v>
      </c>
      <c r="AB43" s="157" t="s">
        <v>58</v>
      </c>
      <c r="AC43" s="167" t="s">
        <v>58</v>
      </c>
      <c r="AD43" s="160" t="s">
        <v>58</v>
      </c>
      <c r="AE43" s="179" t="s">
        <v>58</v>
      </c>
      <c r="AF43" s="165">
        <f t="shared" si="1"/>
        <v>1</v>
      </c>
      <c r="AG43" s="157">
        <v>1</v>
      </c>
      <c r="AH43" s="167">
        <f>AG43/AF43</f>
        <v>1</v>
      </c>
      <c r="AI43" s="159" t="s">
        <v>261</v>
      </c>
      <c r="AJ43" s="162" t="s">
        <v>262</v>
      </c>
      <c r="AK43" s="161">
        <f t="shared" si="2"/>
        <v>0</v>
      </c>
      <c r="AL43" s="159"/>
      <c r="AM43" s="159"/>
      <c r="AN43" s="159"/>
      <c r="AO43" s="162"/>
      <c r="AP43" s="161" t="str">
        <f t="shared" si="3"/>
        <v>Registro de buena práctica/idea innovadora</v>
      </c>
      <c r="AQ43" s="155" t="e">
        <f t="shared" si="10"/>
        <v>#VALUE!</v>
      </c>
      <c r="AR43" s="159" t="e">
        <f t="shared" si="10"/>
        <v>#VALUE!</v>
      </c>
      <c r="AS43" s="159"/>
      <c r="AT43" s="162"/>
      <c r="AU43" s="163"/>
      <c r="AV43" s="163"/>
      <c r="AW43" s="163"/>
    </row>
    <row r="44" spans="1:49" s="164" customFormat="1" ht="126" x14ac:dyDescent="0.25">
      <c r="A44" s="153"/>
      <c r="B44" s="3" t="s">
        <v>150</v>
      </c>
      <c r="C44" s="39" t="s">
        <v>151</v>
      </c>
      <c r="D44" s="34" t="s">
        <v>179</v>
      </c>
      <c r="E44" s="9">
        <v>0.03</v>
      </c>
      <c r="F44" s="5" t="s">
        <v>153</v>
      </c>
      <c r="G44" s="5" t="s">
        <v>180</v>
      </c>
      <c r="H44" s="5" t="s">
        <v>231</v>
      </c>
      <c r="I44" s="61">
        <v>1</v>
      </c>
      <c r="J44" s="5" t="s">
        <v>68</v>
      </c>
      <c r="K44" s="5" t="s">
        <v>181</v>
      </c>
      <c r="L44" s="9">
        <v>1</v>
      </c>
      <c r="M44" s="9">
        <v>1</v>
      </c>
      <c r="N44" s="9">
        <v>1</v>
      </c>
      <c r="O44" s="9">
        <v>1</v>
      </c>
      <c r="P44" s="81">
        <v>1</v>
      </c>
      <c r="Q44" s="2" t="s">
        <v>54</v>
      </c>
      <c r="R44" s="3" t="s">
        <v>182</v>
      </c>
      <c r="S44" s="5" t="s">
        <v>158</v>
      </c>
      <c r="T44" s="39" t="s">
        <v>183</v>
      </c>
      <c r="U44" s="154" t="s">
        <v>123</v>
      </c>
      <c r="V44" s="176">
        <f t="shared" si="8"/>
        <v>1</v>
      </c>
      <c r="W44" s="117">
        <v>0</v>
      </c>
      <c r="X44" s="168">
        <v>0</v>
      </c>
      <c r="Y44" s="155" t="s">
        <v>184</v>
      </c>
      <c r="Z44" s="207" t="s">
        <v>185</v>
      </c>
      <c r="AA44" s="181">
        <v>1</v>
      </c>
      <c r="AB44" s="166">
        <v>1</v>
      </c>
      <c r="AC44" s="167">
        <v>1</v>
      </c>
      <c r="AD44" s="159" t="s">
        <v>236</v>
      </c>
      <c r="AE44" s="39" t="s">
        <v>235</v>
      </c>
      <c r="AF44" s="165">
        <f t="shared" si="1"/>
        <v>1</v>
      </c>
      <c r="AG44" s="166">
        <v>0.91</v>
      </c>
      <c r="AH44" s="167">
        <f>AG44/AF44</f>
        <v>0.91</v>
      </c>
      <c r="AI44" s="159" t="s">
        <v>263</v>
      </c>
      <c r="AJ44" s="162" t="s">
        <v>183</v>
      </c>
      <c r="AK44" s="161">
        <f t="shared" si="2"/>
        <v>1</v>
      </c>
      <c r="AL44" s="159"/>
      <c r="AM44" s="159"/>
      <c r="AN44" s="159"/>
      <c r="AO44" s="162"/>
      <c r="AP44" s="161" t="str">
        <f t="shared" si="3"/>
        <v>Acciones correctivas documentadas y vigentes</v>
      </c>
      <c r="AQ44" s="155">
        <f t="shared" si="10"/>
        <v>4</v>
      </c>
      <c r="AR44" s="159">
        <f t="shared" si="10"/>
        <v>1.9100000000000001</v>
      </c>
      <c r="AS44" s="159"/>
      <c r="AT44" s="162"/>
      <c r="AU44" s="163"/>
      <c r="AV44" s="163"/>
      <c r="AW44" s="163"/>
    </row>
    <row r="45" spans="1:49" s="164" customFormat="1" ht="126.75" thickBot="1" x14ac:dyDescent="0.3">
      <c r="A45" s="169"/>
      <c r="B45" s="7" t="s">
        <v>150</v>
      </c>
      <c r="C45" s="40" t="s">
        <v>151</v>
      </c>
      <c r="D45" s="35" t="s">
        <v>186</v>
      </c>
      <c r="E45" s="36">
        <v>0.03</v>
      </c>
      <c r="F45" s="8" t="s">
        <v>153</v>
      </c>
      <c r="G45" s="8" t="s">
        <v>187</v>
      </c>
      <c r="H45" s="8" t="s">
        <v>188</v>
      </c>
      <c r="I45" s="170" t="s">
        <v>67</v>
      </c>
      <c r="J45" s="8" t="s">
        <v>68</v>
      </c>
      <c r="K45" s="8" t="s">
        <v>189</v>
      </c>
      <c r="L45" s="36"/>
      <c r="M45" s="36">
        <v>1</v>
      </c>
      <c r="N45" s="36">
        <v>1</v>
      </c>
      <c r="O45" s="36">
        <v>1</v>
      </c>
      <c r="P45" s="82">
        <v>1</v>
      </c>
      <c r="Q45" s="6" t="s">
        <v>54</v>
      </c>
      <c r="R45" s="7" t="s">
        <v>190</v>
      </c>
      <c r="S45" s="8">
        <v>4</v>
      </c>
      <c r="T45" s="40" t="s">
        <v>191</v>
      </c>
      <c r="U45" s="171" t="s">
        <v>123</v>
      </c>
      <c r="V45" s="173" t="s">
        <v>100</v>
      </c>
      <c r="W45" s="175" t="s">
        <v>100</v>
      </c>
      <c r="X45" s="208" t="s">
        <v>100</v>
      </c>
      <c r="Y45" s="175" t="s">
        <v>100</v>
      </c>
      <c r="Z45" s="209" t="s">
        <v>100</v>
      </c>
      <c r="AA45" s="182">
        <v>1</v>
      </c>
      <c r="AB45" s="183">
        <v>0.96</v>
      </c>
      <c r="AC45" s="186">
        <f>AB45/AA45</f>
        <v>0.96</v>
      </c>
      <c r="AD45" s="172" t="s">
        <v>237</v>
      </c>
      <c r="AE45" s="40" t="s">
        <v>239</v>
      </c>
      <c r="AF45" s="219">
        <f t="shared" si="1"/>
        <v>1</v>
      </c>
      <c r="AG45" s="183">
        <v>0.9</v>
      </c>
      <c r="AH45" s="186">
        <f>AG45/AF45</f>
        <v>0.9</v>
      </c>
      <c r="AI45" s="172" t="s">
        <v>264</v>
      </c>
      <c r="AJ45" s="174" t="s">
        <v>265</v>
      </c>
      <c r="AK45" s="173">
        <f t="shared" si="2"/>
        <v>1</v>
      </c>
      <c r="AL45" s="172"/>
      <c r="AM45" s="172"/>
      <c r="AN45" s="172"/>
      <c r="AO45" s="174"/>
      <c r="AP45" s="173" t="str">
        <f t="shared" si="3"/>
        <v>Porcentaje de cumplimiento publicación de información</v>
      </c>
      <c r="AQ45" s="175" t="e">
        <f t="shared" si="10"/>
        <v>#VALUE!</v>
      </c>
      <c r="AR45" s="172" t="e">
        <f t="shared" si="10"/>
        <v>#VALUE!</v>
      </c>
      <c r="AS45" s="172"/>
      <c r="AT45" s="174"/>
      <c r="AU45" s="163"/>
      <c r="AV45" s="163"/>
      <c r="AW45" s="163"/>
    </row>
    <row r="46" spans="1:49" ht="70.5" customHeight="1" thickBot="1" x14ac:dyDescent="0.3">
      <c r="D46" s="28" t="s">
        <v>192</v>
      </c>
      <c r="E46" s="29">
        <f>SUM(E40:E45)</f>
        <v>0.2</v>
      </c>
      <c r="J46" s="55"/>
      <c r="V46" s="64"/>
      <c r="W46" s="200" t="s">
        <v>193</v>
      </c>
      <c r="X46" s="201">
        <f>+AVERAGE(X20:X45)</f>
        <v>0.3880841638981174</v>
      </c>
      <c r="AA46" s="192"/>
      <c r="AB46" s="193" t="s">
        <v>238</v>
      </c>
      <c r="AC46" s="194">
        <f>AVERAGE(AC20:AC45)</f>
        <v>0.7541444444444444</v>
      </c>
      <c r="AF46" s="228" t="s">
        <v>276</v>
      </c>
      <c r="AG46" s="229"/>
      <c r="AH46" s="227">
        <f>AVERAGE(AH20:AH45)</f>
        <v>0.79585782638414215</v>
      </c>
      <c r="AK46" s="27" t="s">
        <v>194</v>
      </c>
      <c r="AL46" s="12" t="e">
        <f>+AVERAGE(AL20:AL45)</f>
        <v>#DIV/0!</v>
      </c>
      <c r="AQ46" s="24" t="str">
        <f>AP18</f>
        <v>EVALUACIÓN FINAL PLAN DE GESTION</v>
      </c>
      <c r="AR46" s="12" t="e">
        <f>+AVERAGE(AR20:AR45)</f>
        <v>#VALUE!</v>
      </c>
    </row>
    <row r="47" spans="1:49" ht="24.75" customHeight="1" x14ac:dyDescent="0.25">
      <c r="D47" s="15" t="s">
        <v>195</v>
      </c>
      <c r="E47" s="14">
        <f>E46+E39</f>
        <v>0.99990000000000023</v>
      </c>
      <c r="J47" s="55"/>
    </row>
    <row r="48" spans="1:49" x14ac:dyDescent="0.25">
      <c r="J48" s="55"/>
    </row>
    <row r="49" spans="8:18" x14ac:dyDescent="0.25">
      <c r="J49" s="55"/>
    </row>
    <row r="50" spans="8:18" ht="15.75" thickBot="1" x14ac:dyDescent="0.3">
      <c r="J50" s="55"/>
    </row>
    <row r="51" spans="8:18" ht="26.25" x14ac:dyDescent="0.25">
      <c r="H51" s="295" t="s">
        <v>196</v>
      </c>
      <c r="I51" s="296"/>
      <c r="J51" s="296"/>
      <c r="K51" s="296"/>
      <c r="L51" s="296"/>
      <c r="M51" s="296" t="s">
        <v>197</v>
      </c>
      <c r="N51" s="296"/>
      <c r="O51" s="296"/>
      <c r="P51" s="296"/>
      <c r="Q51" s="296"/>
      <c r="R51" s="297"/>
    </row>
    <row r="52" spans="8:18" ht="132.75" customHeight="1" thickBot="1" x14ac:dyDescent="0.3">
      <c r="H52" s="298" t="s">
        <v>198</v>
      </c>
      <c r="I52" s="299"/>
      <c r="J52" s="299"/>
      <c r="K52" s="299"/>
      <c r="L52" s="299"/>
      <c r="M52" s="299" t="s">
        <v>199</v>
      </c>
      <c r="N52" s="300"/>
      <c r="O52" s="300"/>
      <c r="P52" s="300"/>
      <c r="Q52" s="300"/>
      <c r="R52" s="301"/>
    </row>
  </sheetData>
  <sheetProtection algorithmName="SHA-512" hashValue="C+Q05uyc1W39pyARZ64WzDMhzjoMJhRWz3SmlvDzlYg6LefhX41AVETW5X7K6EVcjfJGShcSyhGA8wmh1z0W+A==" saltValue="t5mhrLRcLcorPuDILqe52Q==" spinCount="100000" sheet="1" objects="1" scenarios="1"/>
  <mergeCells count="37">
    <mergeCell ref="H9:J9"/>
    <mergeCell ref="H51:L51"/>
    <mergeCell ref="M51:R51"/>
    <mergeCell ref="H52:L52"/>
    <mergeCell ref="M52:R52"/>
    <mergeCell ref="H10:J10"/>
    <mergeCell ref="H11:J11"/>
    <mergeCell ref="H12:J12"/>
    <mergeCell ref="H13:J13"/>
    <mergeCell ref="H14:J14"/>
    <mergeCell ref="H15:J15"/>
    <mergeCell ref="AA17:AE17"/>
    <mergeCell ref="AF17:AJ17"/>
    <mergeCell ref="AK17:AO17"/>
    <mergeCell ref="AP17:AT17"/>
    <mergeCell ref="V18:Z18"/>
    <mergeCell ref="AA18:AE18"/>
    <mergeCell ref="AF18:AJ18"/>
    <mergeCell ref="AK18:AO18"/>
    <mergeCell ref="AP18:AT18"/>
    <mergeCell ref="V17:Z17"/>
    <mergeCell ref="AF46:AG46"/>
    <mergeCell ref="A1:K1"/>
    <mergeCell ref="A2:K2"/>
    <mergeCell ref="A3:K3"/>
    <mergeCell ref="F4:J4"/>
    <mergeCell ref="A5:B8"/>
    <mergeCell ref="C5:D8"/>
    <mergeCell ref="H5:J5"/>
    <mergeCell ref="H6:J6"/>
    <mergeCell ref="H7:J7"/>
    <mergeCell ref="H8:J8"/>
    <mergeCell ref="A17:B18"/>
    <mergeCell ref="C17:C19"/>
    <mergeCell ref="D17:P18"/>
    <mergeCell ref="Q17:T18"/>
    <mergeCell ref="U17:U19"/>
  </mergeCells>
  <dataValidations count="3">
    <dataValidation type="list" allowBlank="1" showInputMessage="1" showErrorMessage="1" error="Escriba un texto " promptTitle="Cualquier contenido" sqref="F40:F43">
      <formula1>META2</formula1>
    </dataValidation>
    <dataValidation type="list" allowBlank="1" showInputMessage="1" showErrorMessage="1" sqref="J44:J45">
      <formula1>PROGRAMACION</formula1>
    </dataValidation>
    <dataValidation type="list" allowBlank="1" showInputMessage="1" showErrorMessage="1" sqref="Q40:Q45">
      <formula1>INDICADOR</formula1>
    </dataValidation>
  </dataValidation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 TEUSAQUILLO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Alcaldía Local de Teusaquillo</cp:lastModifiedBy>
  <cp:revision/>
  <dcterms:created xsi:type="dcterms:W3CDTF">2020-04-16T16:02:46Z</dcterms:created>
  <dcterms:modified xsi:type="dcterms:W3CDTF">2020-12-22T18:33:13Z</dcterms:modified>
  <cp:category/>
  <cp:contentStatus/>
</cp:coreProperties>
</file>