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cabab\Downloads\Planes metas 6 y 8\"/>
    </mc:Choice>
  </mc:AlternateContent>
  <xr:revisionPtr revIDLastSave="0" documentId="8_{6051F5C9-E50E-8D48-A8C3-7D020A53A114}" xr6:coauthVersionLast="47" xr6:coauthVersionMax="47" xr10:uidLastSave="{00000000-0000-0000-0000-000000000000}"/>
  <bookViews>
    <workbookView xWindow="-120" yWindow="-120" windowWidth="29040" windowHeight="15720" xr2:uid="{00000000-000D-0000-FFFF-FFFF00000000}"/>
  </bookViews>
  <sheets>
    <sheet name="Hoja1" sheetId="1" r:id="rId1"/>
    <sheet name="Lista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1" l="1"/>
  <c r="X27" i="1"/>
  <c r="X26" i="1"/>
  <c r="X25" i="1"/>
  <c r="X24" i="1"/>
  <c r="X23" i="1"/>
  <c r="X22" i="1"/>
  <c r="X19" i="1"/>
  <c r="X17" i="1"/>
  <c r="X16" i="1"/>
  <c r="X15" i="1"/>
  <c r="X37" i="1"/>
  <c r="W17" i="1"/>
  <c r="AP36" i="1"/>
  <c r="AK36" i="1"/>
  <c r="AM36" i="1"/>
  <c r="AF36" i="1"/>
  <c r="AH36" i="1"/>
  <c r="AA36" i="1"/>
  <c r="AC36" i="1"/>
  <c r="X36" i="1"/>
  <c r="AP35" i="1"/>
  <c r="AR35" i="1"/>
  <c r="X35" i="1"/>
  <c r="AP34" i="1"/>
  <c r="AK34" i="1"/>
  <c r="AM34" i="1"/>
  <c r="AJ34" i="1"/>
  <c r="AA34" i="1"/>
  <c r="AC34" i="1"/>
  <c r="AP33" i="1"/>
  <c r="AR33" i="1"/>
  <c r="AK33" i="1"/>
  <c r="AF33" i="1"/>
  <c r="AH33" i="1"/>
  <c r="AA33" i="1"/>
  <c r="AC33" i="1"/>
  <c r="X33" i="1"/>
  <c r="AP32" i="1"/>
  <c r="AR32" i="1"/>
  <c r="AK32" i="1"/>
  <c r="AM32" i="1"/>
  <c r="AF32" i="1"/>
  <c r="AH32" i="1"/>
  <c r="AA32" i="1"/>
  <c r="AC32" i="1"/>
  <c r="AP31" i="1"/>
  <c r="AR31" i="1"/>
  <c r="AK31" i="1"/>
  <c r="AM31" i="1"/>
  <c r="AF31" i="1"/>
  <c r="AH31" i="1"/>
  <c r="AA31" i="1"/>
  <c r="AC31" i="1"/>
  <c r="X31" i="1"/>
  <c r="AP30" i="1"/>
  <c r="AR30" i="1"/>
  <c r="AK30" i="1"/>
  <c r="AM30" i="1"/>
  <c r="AA30" i="1"/>
  <c r="AC30" i="1"/>
  <c r="P28" i="1"/>
  <c r="P27" i="1"/>
  <c r="P26" i="1"/>
  <c r="P25" i="1"/>
  <c r="P24" i="1"/>
  <c r="P23" i="1"/>
  <c r="P22" i="1"/>
  <c r="AR36" i="1"/>
  <c r="AR34" i="1"/>
  <c r="AP13" i="1"/>
  <c r="AR13" i="1"/>
  <c r="AK13" i="1"/>
  <c r="AM13" i="1"/>
  <c r="AM37" i="1"/>
  <c r="AP28" i="1"/>
  <c r="AR28" i="1"/>
  <c r="AP27" i="1"/>
  <c r="AR27" i="1"/>
  <c r="AP26" i="1"/>
  <c r="AR26" i="1"/>
  <c r="AP25" i="1"/>
  <c r="AR25" i="1"/>
  <c r="AP24" i="1"/>
  <c r="AR24" i="1"/>
  <c r="AP23" i="1"/>
  <c r="AR23" i="1"/>
  <c r="AP22" i="1"/>
  <c r="AR22" i="1"/>
  <c r="AP21" i="1"/>
  <c r="AR21" i="1"/>
  <c r="AP20" i="1"/>
  <c r="AP19" i="1"/>
  <c r="AR19" i="1"/>
  <c r="AP18" i="1"/>
  <c r="AP17" i="1"/>
  <c r="AR17" i="1"/>
  <c r="AP16" i="1"/>
  <c r="AR16" i="1"/>
  <c r="AP15" i="1"/>
  <c r="AR15" i="1"/>
  <c r="AP14" i="1"/>
  <c r="AR14" i="1"/>
  <c r="AK28" i="1"/>
  <c r="AM28" i="1"/>
  <c r="AK27" i="1"/>
  <c r="AM27" i="1"/>
  <c r="AK26" i="1"/>
  <c r="AM26" i="1"/>
  <c r="AK25" i="1"/>
  <c r="AM25" i="1"/>
  <c r="AK24" i="1"/>
  <c r="AM24" i="1"/>
  <c r="AK23" i="1"/>
  <c r="AM23" i="1"/>
  <c r="AK22" i="1"/>
  <c r="AM22" i="1"/>
  <c r="AK21" i="1"/>
  <c r="AM21" i="1"/>
  <c r="AK20" i="1"/>
  <c r="AM20" i="1"/>
  <c r="AK19" i="1"/>
  <c r="AM19" i="1"/>
  <c r="AK18" i="1"/>
  <c r="AM18" i="1"/>
  <c r="AK17" i="1"/>
  <c r="AM17" i="1"/>
  <c r="AK16" i="1"/>
  <c r="AM16" i="1"/>
  <c r="AK15" i="1"/>
  <c r="AM15" i="1"/>
  <c r="AK14" i="1"/>
  <c r="AM14" i="1"/>
  <c r="AH37" i="1"/>
  <c r="AF28" i="1"/>
  <c r="AH28" i="1"/>
  <c r="AF27" i="1"/>
  <c r="AH27" i="1"/>
  <c r="AF26" i="1"/>
  <c r="AH26" i="1"/>
  <c r="AF25" i="1"/>
  <c r="AH25" i="1"/>
  <c r="AF24" i="1"/>
  <c r="AH24" i="1"/>
  <c r="AF23" i="1"/>
  <c r="AH23" i="1"/>
  <c r="AF22" i="1"/>
  <c r="AH22" i="1"/>
  <c r="AF21" i="1"/>
  <c r="AH21" i="1"/>
  <c r="AF20" i="1"/>
  <c r="AH20" i="1"/>
  <c r="AF19" i="1"/>
  <c r="AH19" i="1"/>
  <c r="AF18" i="1"/>
  <c r="AH18" i="1"/>
  <c r="AF17" i="1"/>
  <c r="AH17" i="1"/>
  <c r="AF16" i="1"/>
  <c r="AH16" i="1"/>
  <c r="AF15" i="1"/>
  <c r="AH15" i="1"/>
  <c r="AF14" i="1"/>
  <c r="AH14" i="1"/>
  <c r="AF13" i="1"/>
  <c r="AH13" i="1"/>
  <c r="AC37" i="1"/>
  <c r="AA28" i="1"/>
  <c r="AC28" i="1"/>
  <c r="AA27" i="1"/>
  <c r="AC27" i="1"/>
  <c r="AA26" i="1"/>
  <c r="AC26" i="1"/>
  <c r="AA25" i="1"/>
  <c r="AC25" i="1"/>
  <c r="AA24" i="1"/>
  <c r="AC24" i="1"/>
  <c r="AA23" i="1"/>
  <c r="AC23" i="1"/>
  <c r="AA22" i="1"/>
  <c r="AC22" i="1"/>
  <c r="AA21" i="1"/>
  <c r="AC21" i="1"/>
  <c r="AA20" i="1"/>
  <c r="AC20" i="1"/>
  <c r="AA19" i="1"/>
  <c r="AC19" i="1"/>
  <c r="AA18" i="1"/>
  <c r="AC18" i="1"/>
  <c r="AA17" i="1"/>
  <c r="AC17" i="1"/>
  <c r="AA16" i="1"/>
  <c r="AC16" i="1"/>
  <c r="AA15" i="1"/>
  <c r="AC15" i="1"/>
  <c r="AA14" i="1"/>
  <c r="AC14" i="1"/>
  <c r="AA13" i="1"/>
  <c r="AC13" i="1"/>
  <c r="AC29" i="1"/>
  <c r="V28" i="1"/>
  <c r="V27" i="1"/>
  <c r="V26" i="1"/>
  <c r="V25" i="1"/>
  <c r="V24" i="1"/>
  <c r="V23" i="1"/>
  <c r="V22" i="1"/>
  <c r="V20" i="1"/>
  <c r="V19" i="1"/>
  <c r="V18" i="1"/>
  <c r="X14" i="1"/>
  <c r="AR37" i="1"/>
  <c r="X29" i="1"/>
  <c r="X38" i="1"/>
  <c r="AM29" i="1"/>
  <c r="AR29" i="1"/>
  <c r="AH29" i="1"/>
  <c r="AH38" i="1"/>
  <c r="AC38" i="1"/>
  <c r="AM38" i="1"/>
  <c r="AR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Yamile Espinosa Galindo</author>
  </authors>
  <commentList>
    <comment ref="F4" authorId="0" shapeId="0" xr:uid="{00000000-0006-0000-0000-000001000000}">
      <text>
        <r>
          <rPr>
            <b/>
            <sz val="9"/>
            <color indexed="81"/>
            <rFont val="Tahoma"/>
            <family val="2"/>
          </rPr>
          <t>Cuadro que resume los cambios realizados de una versión a otra</t>
        </r>
      </text>
    </comment>
    <comment ref="F5" authorId="0" shapeId="0" xr:uid="{00000000-0006-0000-0000-000002000000}">
      <text>
        <r>
          <rPr>
            <b/>
            <sz val="9"/>
            <color indexed="81"/>
            <rFont val="Tahoma"/>
            <family val="2"/>
          </rPr>
          <t xml:space="preserve">Número consecutivo de la versión generada </t>
        </r>
      </text>
    </comment>
    <comment ref="G5" authorId="0" shapeId="0" xr:uid="{00000000-0006-0000-0000-000003000000}">
      <text>
        <r>
          <rPr>
            <b/>
            <sz val="9"/>
            <color indexed="81"/>
            <rFont val="Tahoma"/>
            <family val="2"/>
          </rPr>
          <t>Fecha de la versión generada</t>
        </r>
      </text>
    </comment>
    <comment ref="H5" authorId="0" shapeId="0" xr:uid="{00000000-0006-0000-0000-000004000000}">
      <text>
        <r>
          <rPr>
            <b/>
            <sz val="9"/>
            <color indexed="81"/>
            <rFont val="Tahoma"/>
            <family val="2"/>
          </rPr>
          <t>Breve descripción del cambio realizado en la nueva versión</t>
        </r>
      </text>
    </comment>
    <comment ref="C10" authorId="0" shapeId="0" xr:uid="{00000000-0006-0000-0000-000005000000}">
      <text>
        <r>
          <rPr>
            <b/>
            <sz val="9"/>
            <color indexed="81"/>
            <rFont val="Tahoma"/>
            <family val="2"/>
          </rPr>
          <t>Indique el nombre del proceso al cual está asociada la meta</t>
        </r>
      </text>
    </comment>
    <comment ref="A12" authorId="0" shapeId="0" xr:uid="{00000000-0006-0000-0000-000006000000}">
      <text>
        <r>
          <rPr>
            <b/>
            <sz val="9"/>
            <color indexed="81"/>
            <rFont val="Tahoma"/>
            <family val="2"/>
          </rPr>
          <t>Incluya el número del objetivo estratégico, de acuerdo con lo adoptado en el Plan Estratégico Institucional</t>
        </r>
      </text>
    </comment>
    <comment ref="B12" authorId="0" shapeId="0" xr:uid="{00000000-0006-0000-0000-000007000000}">
      <text>
        <r>
          <rPr>
            <b/>
            <sz val="9"/>
            <color indexed="81"/>
            <rFont val="Tahoma"/>
            <family val="2"/>
          </rPr>
          <t>Incluya el objetivo estratégico, de acuerdo con lo adoptado en el Plan Estratégico Institucional, al cual se asocia la meta</t>
        </r>
      </text>
    </comment>
    <comment ref="D12" authorId="0" shapeId="0" xr:uid="{00000000-0006-0000-0000-000008000000}">
      <text>
        <r>
          <rPr>
            <b/>
            <sz val="9"/>
            <color indexed="81"/>
            <rFont val="Tahoma"/>
            <family val="2"/>
          </rPr>
          <t>Escriba el número de la meta, en orden consecutivo</t>
        </r>
      </text>
    </comment>
    <comment ref="E12" authorId="0" shapeId="0" xr:uid="{00000000-0006-0000-0000-00000900000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2" authorId="0" shapeId="0" xr:uid="{00000000-0006-0000-0000-00000A000000}">
      <text>
        <r>
          <rPr>
            <b/>
            <sz val="9"/>
            <color indexed="81"/>
            <rFont val="Tahoma"/>
            <family val="2"/>
          </rPr>
          <t xml:space="preserve">Seleccione la opción que corresponda
</t>
        </r>
      </text>
    </comment>
    <comment ref="G12" authorId="0" shapeId="0" xr:uid="{00000000-0006-0000-0000-00000B000000}">
      <text>
        <r>
          <rPr>
            <b/>
            <sz val="9"/>
            <color indexed="81"/>
            <rFont val="Tahoma"/>
            <family val="2"/>
          </rPr>
          <t>Indique un nombre corto que refleje lo que pretende medir. 
Ej. Porcentaje de giros acumulados</t>
        </r>
      </text>
    </comment>
    <comment ref="H12" authorId="0" shapeId="0" xr:uid="{00000000-0006-0000-0000-00000C00000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2" authorId="0" shapeId="0" xr:uid="{00000000-0006-0000-0000-00000D000000}">
      <text>
        <r>
          <rPr>
            <b/>
            <sz val="9"/>
            <color indexed="81"/>
            <rFont val="Tahoma"/>
            <family val="2"/>
          </rPr>
          <t>Valor inicial que se toma como referencia para comparar el avance de la meta. Es imporante indicar la magnitud, unidad de medida y la vigencia en la cual se obtuvo</t>
        </r>
      </text>
    </comment>
    <comment ref="J12" authorId="0" shapeId="0" xr:uid="{00000000-0006-0000-0000-00000E00000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2" authorId="0" shapeId="0" xr:uid="{00000000-0006-0000-0000-00000F00000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2" authorId="0" shapeId="0" xr:uid="{00000000-0006-0000-0000-000010000000}">
      <text>
        <r>
          <rPr>
            <b/>
            <sz val="9"/>
            <color indexed="81"/>
            <rFont val="Tahoma"/>
            <family val="2"/>
          </rPr>
          <t xml:space="preserve">Indique la magnitud programada para el trimestre. </t>
        </r>
      </text>
    </comment>
    <comment ref="M12" authorId="0" shapeId="0" xr:uid="{00000000-0006-0000-0000-000011000000}">
      <text>
        <r>
          <rPr>
            <b/>
            <sz val="9"/>
            <color indexed="81"/>
            <rFont val="Tahoma"/>
            <family val="2"/>
          </rPr>
          <t xml:space="preserve">Indique la magnitud programada para el trimestre. </t>
        </r>
      </text>
    </comment>
    <comment ref="N12" authorId="0" shapeId="0" xr:uid="{00000000-0006-0000-0000-000012000000}">
      <text>
        <r>
          <rPr>
            <b/>
            <sz val="9"/>
            <color indexed="81"/>
            <rFont val="Tahoma"/>
            <family val="2"/>
          </rPr>
          <t xml:space="preserve">Indique la magnitud programada para el trimestre. </t>
        </r>
      </text>
    </comment>
    <comment ref="O12" authorId="0" shapeId="0" xr:uid="{00000000-0006-0000-0000-000013000000}">
      <text>
        <r>
          <rPr>
            <b/>
            <sz val="9"/>
            <color indexed="81"/>
            <rFont val="Tahoma"/>
            <family val="2"/>
          </rPr>
          <t xml:space="preserve">Indique la magnitud programada para el trimestre. </t>
        </r>
      </text>
    </comment>
    <comment ref="P12" authorId="0" shapeId="0" xr:uid="{00000000-0006-0000-0000-000014000000}">
      <text>
        <r>
          <rPr>
            <b/>
            <sz val="9"/>
            <color indexed="81"/>
            <rFont val="Tahoma"/>
            <family val="2"/>
          </rPr>
          <t>Indique la programación total de la vigencia. 
Debe ser coherente con la meta.</t>
        </r>
      </text>
    </comment>
    <comment ref="Q12" authorId="0" shapeId="0" xr:uid="{00000000-0006-0000-0000-000015000000}">
      <text>
        <r>
          <rPr>
            <b/>
            <sz val="9"/>
            <color indexed="81"/>
            <rFont val="Tahoma"/>
            <family val="2"/>
          </rPr>
          <t xml:space="preserve">Indique el tipo de indicador: 
- Eficancia 
- Eficiencia 
- Efectividad </t>
        </r>
      </text>
    </comment>
    <comment ref="R12" authorId="0" shapeId="0" xr:uid="{00000000-0006-0000-0000-000016000000}">
      <text>
        <r>
          <rPr>
            <b/>
            <sz val="9"/>
            <color indexed="81"/>
            <rFont val="Tahoma"/>
            <family val="2"/>
          </rPr>
          <t>Indique la evidencia a presentar del cumplimiento de la meta. Se debe redactar de forma concreta y coherente con la meta</t>
        </r>
      </text>
    </comment>
    <comment ref="S12" authorId="0" shapeId="0" xr:uid="{00000000-0006-0000-0000-000017000000}">
      <text>
        <r>
          <rPr>
            <b/>
            <sz val="9"/>
            <color indexed="81"/>
            <rFont val="Tahoma"/>
            <family val="2"/>
          </rPr>
          <t>Indique la herramienta o aplicativo donde reposa la información que da origen al entregable o en el que es posible contrastar o verificar la información de ser necesario.</t>
        </r>
      </text>
    </comment>
    <comment ref="T12" authorId="0" shapeId="0" xr:uid="{00000000-0006-0000-0000-000018000000}">
      <text>
        <r>
          <rPr>
            <b/>
            <sz val="9"/>
            <color indexed="81"/>
            <rFont val="Tahoma"/>
            <family val="2"/>
          </rPr>
          <t>Indique el área y grupo de trabajo (si se tiene), responsable de cumplir o ejecutar la meta</t>
        </r>
      </text>
    </comment>
    <comment ref="U12" authorId="0" shapeId="0" xr:uid="{00000000-0006-0000-0000-000019000000}">
      <text>
        <r>
          <rPr>
            <b/>
            <sz val="9"/>
            <color indexed="81"/>
            <rFont val="Tahoma"/>
            <family val="2"/>
          </rPr>
          <t>Indique el nombre de la dependencia responsable de reportar trimestralmente la meta a la OAP</t>
        </r>
      </text>
    </comment>
    <comment ref="V12" authorId="0" shapeId="0" xr:uid="{00000000-0006-0000-0000-00001A000000}">
      <text>
        <r>
          <rPr>
            <b/>
            <sz val="9"/>
            <color indexed="81"/>
            <rFont val="Tahoma"/>
            <family val="2"/>
          </rPr>
          <t>Indique la magnitud programada</t>
        </r>
      </text>
    </comment>
    <comment ref="W12" authorId="0" shapeId="0" xr:uid="{00000000-0006-0000-0000-00001B000000}">
      <text>
        <r>
          <rPr>
            <b/>
            <sz val="9"/>
            <color indexed="81"/>
            <rFont val="Tahoma"/>
            <family val="2"/>
          </rPr>
          <t>Indique la magnitud ejecutada. Corresponde al resultado de medir el indicador de la meta</t>
        </r>
      </text>
    </comment>
    <comment ref="X12" authorId="0" shapeId="0" xr:uid="{00000000-0006-0000-0000-00001C000000}">
      <text>
        <r>
          <rPr>
            <b/>
            <sz val="9"/>
            <color indexed="81"/>
            <rFont val="Tahoma"/>
            <family val="2"/>
          </rPr>
          <t>Es el resultado porcentual de dividir lo ejecutado vs. lo programado. En caso de sobre ejecución, el resultado máximo es el 100%</t>
        </r>
      </text>
    </comment>
    <comment ref="Y12" authorId="0" shapeId="0" xr:uid="{00000000-0006-0000-0000-00001D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2" authorId="0" shapeId="0" xr:uid="{00000000-0006-0000-0000-00001E000000}">
      <text>
        <r>
          <rPr>
            <b/>
            <sz val="9"/>
            <color indexed="81"/>
            <rFont val="Tahoma"/>
            <family val="2"/>
          </rPr>
          <t xml:space="preserve">Indicar el nombre concreto de la evidencia aportada. </t>
        </r>
      </text>
    </comment>
    <comment ref="AA12" authorId="0" shapeId="0" xr:uid="{00000000-0006-0000-0000-00001F000000}">
      <text>
        <r>
          <rPr>
            <b/>
            <sz val="9"/>
            <color indexed="81"/>
            <rFont val="Tahoma"/>
            <family val="2"/>
          </rPr>
          <t>Indique la magnitud programada</t>
        </r>
      </text>
    </comment>
    <comment ref="AB12" authorId="0" shapeId="0" xr:uid="{00000000-0006-0000-0000-000020000000}">
      <text>
        <r>
          <rPr>
            <b/>
            <sz val="9"/>
            <color indexed="81"/>
            <rFont val="Tahoma"/>
            <family val="2"/>
          </rPr>
          <t>Indique la magnitud ejecutada. Corresponde al resultado de medir el indicador de la meta</t>
        </r>
      </text>
    </comment>
    <comment ref="AC12" authorId="0" shapeId="0" xr:uid="{00000000-0006-0000-0000-000021000000}">
      <text>
        <r>
          <rPr>
            <b/>
            <sz val="9"/>
            <color indexed="81"/>
            <rFont val="Tahoma"/>
            <family val="2"/>
          </rPr>
          <t>Es el resultado porcentual de dividir lo ejecutado vs. lo programado. En caso de sobre ejecución, el resultado máximo es el 100%</t>
        </r>
      </text>
    </comment>
    <comment ref="AD12" authorId="0" shapeId="0" xr:uid="{00000000-0006-0000-0000-000022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2" authorId="0" shapeId="0" xr:uid="{00000000-0006-0000-0000-000023000000}">
      <text>
        <r>
          <rPr>
            <b/>
            <sz val="9"/>
            <color indexed="81"/>
            <rFont val="Tahoma"/>
            <family val="2"/>
          </rPr>
          <t xml:space="preserve">Indicar el nombre concreto de la evidencia aportada. </t>
        </r>
      </text>
    </comment>
    <comment ref="AF12" authorId="0" shapeId="0" xr:uid="{00000000-0006-0000-0000-000024000000}">
      <text>
        <r>
          <rPr>
            <b/>
            <sz val="9"/>
            <color indexed="81"/>
            <rFont val="Tahoma"/>
            <family val="2"/>
          </rPr>
          <t>Indique la magnitud programada</t>
        </r>
      </text>
    </comment>
    <comment ref="AG12" authorId="0" shapeId="0" xr:uid="{00000000-0006-0000-0000-000025000000}">
      <text>
        <r>
          <rPr>
            <b/>
            <sz val="9"/>
            <color indexed="81"/>
            <rFont val="Tahoma"/>
            <family val="2"/>
          </rPr>
          <t>Indique la magnitud ejecutada. Corresponde al resultado de medir el indicador de la meta</t>
        </r>
      </text>
    </comment>
    <comment ref="AH12" authorId="0" shapeId="0" xr:uid="{00000000-0006-0000-0000-000026000000}">
      <text>
        <r>
          <rPr>
            <b/>
            <sz val="9"/>
            <color indexed="81"/>
            <rFont val="Tahoma"/>
            <family val="2"/>
          </rPr>
          <t>Es el resultado porcentual de dividir lo ejecutado vs. lo programado. En caso de sobre ejecución, el resultado máximo es el 100%</t>
        </r>
      </text>
    </comment>
    <comment ref="AI12" authorId="0" shapeId="0" xr:uid="{00000000-0006-0000-0000-000027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2" authorId="0" shapeId="0" xr:uid="{00000000-0006-0000-0000-000028000000}">
      <text>
        <r>
          <rPr>
            <b/>
            <sz val="9"/>
            <color indexed="81"/>
            <rFont val="Tahoma"/>
            <family val="2"/>
          </rPr>
          <t xml:space="preserve">Indicar el nombre concreto de la evidencia aportada. </t>
        </r>
      </text>
    </comment>
    <comment ref="AK12" authorId="0" shapeId="0" xr:uid="{00000000-0006-0000-0000-000029000000}">
      <text>
        <r>
          <rPr>
            <b/>
            <sz val="9"/>
            <color indexed="81"/>
            <rFont val="Tahoma"/>
            <family val="2"/>
          </rPr>
          <t>Indique la magnitud programada</t>
        </r>
      </text>
    </comment>
    <comment ref="AL12" authorId="0" shapeId="0" xr:uid="{00000000-0006-0000-0000-00002A000000}">
      <text>
        <r>
          <rPr>
            <b/>
            <sz val="9"/>
            <color indexed="81"/>
            <rFont val="Tahoma"/>
            <family val="2"/>
          </rPr>
          <t>Indique la magnitud ejecutada. Corresponde al resultado de medir el indicador de la meta</t>
        </r>
      </text>
    </comment>
    <comment ref="AM12" authorId="0" shapeId="0" xr:uid="{00000000-0006-0000-0000-00002B000000}">
      <text>
        <r>
          <rPr>
            <b/>
            <sz val="9"/>
            <color indexed="81"/>
            <rFont val="Tahoma"/>
            <family val="2"/>
          </rPr>
          <t>Es el resultado porcentual de dividir lo ejecutado vs. lo programado. En caso de sobre ejecución, el resultado máximo es el 100%</t>
        </r>
      </text>
    </comment>
    <comment ref="AN12" authorId="0" shapeId="0" xr:uid="{00000000-0006-0000-0000-00002C00000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2" authorId="0" shapeId="0" xr:uid="{00000000-0006-0000-0000-00002D000000}">
      <text>
        <r>
          <rPr>
            <b/>
            <sz val="9"/>
            <color indexed="81"/>
            <rFont val="Tahoma"/>
            <family val="2"/>
          </rPr>
          <t xml:space="preserve">Indicar el nombre concreto de la evidencia aportada. </t>
        </r>
      </text>
    </comment>
    <comment ref="AP12" authorId="0" shapeId="0" xr:uid="{00000000-0006-0000-0000-00002E000000}">
      <text>
        <r>
          <rPr>
            <b/>
            <sz val="9"/>
            <color indexed="81"/>
            <rFont val="Tahoma"/>
            <family val="2"/>
          </rPr>
          <t>Indique la magnitud total programada para la vigencia</t>
        </r>
      </text>
    </comment>
    <comment ref="AQ12" authorId="0" shapeId="0" xr:uid="{00000000-0006-0000-0000-00002F000000}">
      <text>
        <r>
          <rPr>
            <b/>
            <sz val="9"/>
            <color indexed="81"/>
            <rFont val="Tahoma"/>
            <family val="2"/>
          </rPr>
          <t xml:space="preserve">Indique la magnitud ejecutada acumulada para la vigencia </t>
        </r>
      </text>
    </comment>
    <comment ref="AR12" authorId="0" shapeId="0" xr:uid="{00000000-0006-0000-0000-000030000000}">
      <text>
        <r>
          <rPr>
            <b/>
            <sz val="9"/>
            <color indexed="81"/>
            <rFont val="Tahoma"/>
            <family val="2"/>
          </rPr>
          <t>Es el resultado porcentual de dividir lo ejecutado vs. lo programado. En caso de sobre ejecución, el resultado máximo es el 100%</t>
        </r>
      </text>
    </comment>
    <comment ref="AS12" authorId="0" shapeId="0" xr:uid="{00000000-0006-0000-0000-000031000000}">
      <text>
        <r>
          <rPr>
            <b/>
            <sz val="9"/>
            <color indexed="81"/>
            <rFont val="Tahoma"/>
            <family val="2"/>
          </rPr>
          <t>Es la descripción detallada de los avances y logros obtenidos con la ejecución de la meta acumulados para la vigencia</t>
        </r>
      </text>
    </comment>
    <comment ref="E29" authorId="0" shapeId="0" xr:uid="{00000000-0006-0000-0000-000032000000}">
      <text>
        <r>
          <rPr>
            <b/>
            <sz val="9"/>
            <color indexed="81"/>
            <rFont val="Tahoma"/>
            <family val="2"/>
          </rPr>
          <t>Promedio obtenido para el periodo x 80%</t>
        </r>
      </text>
    </comment>
    <comment ref="E37" authorId="0" shapeId="0" xr:uid="{00000000-0006-0000-0000-000033000000}">
      <text>
        <r>
          <rPr>
            <b/>
            <sz val="9"/>
            <color indexed="81"/>
            <rFont val="Tahoma"/>
            <family val="2"/>
          </rPr>
          <t>Promedio obtenido en las metas transversales para el periodo x 20%</t>
        </r>
      </text>
    </comment>
    <comment ref="E38" authorId="0" shapeId="0" xr:uid="{00000000-0006-0000-0000-00003400000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<sst xmlns="http://schemas.openxmlformats.org/spreadsheetml/2006/main" count="542" uniqueCount="241">
  <si>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</si>
  <si>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2024</t>
  </si>
  <si>
    <t>CONTROL DE CAMBIOS</t>
  </si>
  <si>
    <t>VERSIÓN</t>
  </si>
  <si>
    <t>FECHA</t>
  </si>
  <si>
    <t>DESCRIPCIÓN DE LA MODIFICACIÓN</t>
  </si>
  <si>
    <t>30 de enero de 2024</t>
  </si>
  <si>
    <r>
      <t xml:space="preserve">Publicación del plan de gestión aprobado. Caso HOLA: </t>
    </r>
    <r>
      <rPr>
        <b/>
        <sz val="11"/>
        <color theme="1"/>
        <rFont val="Calibri Light"/>
        <family val="2"/>
        <scheme val="major"/>
      </rPr>
      <t>14681</t>
    </r>
  </si>
  <si>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</si>
  <si>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</si>
  <si>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</si>
  <si>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</si>
  <si>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</si>
  <si>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</si>
  <si>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</si>
  <si>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</si>
  <si>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</si>
  <si>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</si>
  <si>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</si>
  <si>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</si>
  <si>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</si>
  <si>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</si>
  <si>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</si>
  <si>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</si>
  <si>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</si>
  <si>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</si>
  <si>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</si>
  <si>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</si>
  <si>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</si>
  <si>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</si>
  <si>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</si>
  <si>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</si>
  <si>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</si>
  <si>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</si>
  <si>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</si>
  <si>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</si>
  <si>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</si>
  <si>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</si>
  <si>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</si>
  <si>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</si>
  <si>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</si>
  <si>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</si>
  <si>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</si>
  <si>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</si>
  <si>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</si>
  <si>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</si>
  <si>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r>
      <t xml:space="preserve">Alcanzar en un </t>
    </r>
    <r>
      <rPr>
        <sz val="11"/>
        <rFont val="Calibri Light"/>
        <family val="2"/>
        <scheme val="major"/>
      </rPr>
      <t>75</t>
    </r>
    <r>
      <rPr>
        <sz val="11"/>
        <color theme="1"/>
        <rFont val="Calibri Light"/>
        <family val="2"/>
        <scheme val="major"/>
      </rPr>
      <t>% el avance de las metas del Plan de Desarrollo Local acumuladas al 30 de septiembre de 2024 (metas entregadas)</t>
    </r>
  </si>
  <si>
    <t>Retadora (mejora)</t>
  </si>
  <si>
    <t>Avance cumplimiento metas Plan de Desarrollo Local (metas entregadas)</t>
  </si>
  <si>
    <t>% de avance de metas del Plan de Desarrollo Local acumulado al 30 de septiembre de 2024</t>
  </si>
  <si>
    <t>Resultados a 31 de diciembre de 2023</t>
  </si>
  <si>
    <t>Creciente</t>
  </si>
  <si>
    <t>Porcentaje</t>
  </si>
  <si>
    <t>Efectividad</t>
  </si>
  <si>
    <t>Reporte trimestral de avance del Plan de Desarrollo Local - PDL</t>
  </si>
  <si>
    <t>MUSI</t>
  </si>
  <si>
    <t>Alcaldía Local - Área de Gestión del Desarrollo, Adminsitrativa y Financiera</t>
  </si>
  <si>
    <t>Dirección para la Gestión del Desarrollo Local</t>
  </si>
  <si>
    <t xml:space="preserve">No programada para el primer trimestre 2024. No se realiza reporte dado que se depende de la información de la matriz unificada a la inversión la cual es publicada por la Secretaria de Planeacion y al corte 11 de abril no se encuentra oficialmente en la pagina.
</t>
  </si>
  <si>
    <t>Gestión Corporativa Institucional</t>
  </si>
  <si>
    <t>2</t>
  </si>
  <si>
    <t>Girar mínimo el 65% del presupuesto comprometido constituido como obligaciones por pagar de la vigencia 2023</t>
  </si>
  <si>
    <t>Porcentaje de giros acumulados de obligaciones por pagar de la vigencia 2023</t>
  </si>
  <si>
    <t>(Giros acumulados/Presupuesto comprometido constituido como obligaciones por pagar de la vigencia 2023)*100</t>
  </si>
  <si>
    <t>Eficacia</t>
  </si>
  <si>
    <t>Reporte seguimiento mensual consolidado</t>
  </si>
  <si>
    <t>BOGDATA</t>
  </si>
  <si>
    <t>3</t>
  </si>
  <si>
    <t>Girar mínimo el 63% del presupuesto comprometido constituido como obligaciones por pagar de la vigencia 2022 y anteriores</t>
  </si>
  <si>
    <t>Porcentaje de giros acumulados de obligaciones por pagar de la vigencia 2022 y anteriores</t>
  </si>
  <si>
    <t>(Giros acumulados/Presupuesto comprometido constituido como obligaciones por pagar de la vigencia 2022 y anteriores-9.848.559.713)*100%</t>
  </si>
  <si>
    <t>4</t>
  </si>
  <si>
    <r>
      <t xml:space="preserve">Comprometer mínimo el </t>
    </r>
    <r>
      <rPr>
        <sz val="11"/>
        <rFont val="Calibri Light"/>
        <family val="2"/>
        <scheme val="major"/>
      </rPr>
      <t>23</t>
    </r>
    <r>
      <rPr>
        <sz val="11"/>
        <color theme="1"/>
        <rFont val="Calibri Light"/>
        <family val="2"/>
        <scheme val="major"/>
      </rPr>
      <t xml:space="preserve">% al 30 de junio y el </t>
    </r>
    <r>
      <rPr>
        <sz val="11"/>
        <rFont val="Calibri Light"/>
        <family val="2"/>
        <scheme val="major"/>
      </rPr>
      <t>96</t>
    </r>
    <r>
      <rPr>
        <sz val="11"/>
        <color theme="1"/>
        <rFont val="Calibri Light"/>
        <family val="2"/>
        <scheme val="major"/>
      </rPr>
      <t>% al 31 de diciembre del presupuesto de inversión directa de la vigencia 2024</t>
    </r>
  </si>
  <si>
    <t>Porcentaje de compromiso del presupuesto de inversión directa de la vigencia 2024</t>
  </si>
  <si>
    <t>(Valor de RP de inversión directa de la vigencia  / Valor total del presupuesto de inversión directa de la Vigencia)*100</t>
  </si>
  <si>
    <t>5</t>
  </si>
  <si>
    <t>Girar mínimo el 52% del presupuesto total  disponible de inversión directa de la vigencia</t>
  </si>
  <si>
    <t>Porcentaje de giros acumulados de inversión directa de la vigencia</t>
  </si>
  <si>
    <t>(Giros acumulados de inversión directa/Presupuesto disponible de inversión directa de la vigencia)*100</t>
  </si>
  <si>
    <t>6</t>
  </si>
  <si>
    <r>
      <t xml:space="preserve">Registrar en el sistema SIPSE Local, el </t>
    </r>
    <r>
      <rPr>
        <sz val="11"/>
        <rFont val="Calibri Light"/>
        <family val="2"/>
        <scheme val="major"/>
      </rPr>
      <t>100</t>
    </r>
    <r>
      <rPr>
        <sz val="11"/>
        <color theme="1"/>
        <rFont val="Calibri Light"/>
        <family val="2"/>
        <scheme val="major"/>
      </rPr>
      <t>% de los contratos publicados en la plataforma SECOP II de la vigencia. (Con excepción de comodatos, procesos de contratos de corredor de seguros, convenios interadministrativos, procesos de contratación por Tienda Virtual)</t>
    </r>
  </si>
  <si>
    <t>Gestión</t>
  </si>
  <si>
    <t>Porcentaje de contratos registrados en SIPSE Local</t>
  </si>
  <si>
    <t>(Número de contratos registrados en SIPSE Local /Número de contratos publicados en la plataforma SECOP II)*100%
Nota: No se tendrán en cuenta los procesos registrados en SIPSE susceptibles a cambio de base de datos y que no se puedan registrar y una vez se cuente con la debida justificación tramitada por el FDL</t>
  </si>
  <si>
    <t>Constante</t>
  </si>
  <si>
    <t>Reporte de seguimiento  consolidado</t>
  </si>
  <si>
    <t>SIPSE LOCAL y SECOP</t>
  </si>
  <si>
    <t>7</t>
  </si>
  <si>
    <r>
      <t xml:space="preserve">Lograr que el </t>
    </r>
    <r>
      <rPr>
        <sz val="11"/>
        <rFont val="Calibri Light"/>
        <family val="2"/>
        <scheme val="major"/>
      </rPr>
      <t>100</t>
    </r>
    <r>
      <rPr>
        <sz val="11"/>
        <color theme="1"/>
        <rFont val="Calibri Light"/>
        <family val="2"/>
        <scheme val="major"/>
      </rPr>
      <t>% de los contratos registrados en SIPSE-Local se encuentren, dentro del sistema, en estado “ejecución”</t>
    </r>
  </si>
  <si>
    <t>Porcentaje de contratos en estado ejecución registrados en SIPSE Local</t>
  </si>
  <si>
    <t>(Número de contratos registrados en SIPSE Local en estado ejecución /Número total de contratos registrados en SECOP en estado En ejecucion o Firmado)*100%
Nota: No se tendrán en cuenta los procesos registrados en SIPSE susceptibles a cambio de base de datos y que no se puedan registrar y una vez se cuente con la debida justificación tramitada por el FDL</t>
  </si>
  <si>
    <t>SIPSE LOCAL</t>
  </si>
  <si>
    <t>8</t>
  </si>
  <si>
    <t>Registrar y actualizar al 90% la información en el Módulo de proyectos de SIPSE LOCAL de proyectos de inversión de la vigencia 2024</t>
  </si>
  <si>
    <t>Porcentaje de proyectos de inversión con información de resultados actualizada en SIPSE Local</t>
  </si>
  <si>
    <t>(Número de Proyectos de inversión con información de seguimiento actualizada en SIPSE Local / Número de Proyectos de inversión registrados en SIPSE LOCAL (SEGPLAN))*90%</t>
  </si>
  <si>
    <t>Reporte de seguimiento
consolidado</t>
  </si>
  <si>
    <t>9</t>
  </si>
  <si>
    <t>Registrar  al 100% la información en el Módulo de proyectos de SIPSE LOCAL de proyectos de inversión del nuevo plan de desarrollo local de la vigencia 2025 - 2028</t>
  </si>
  <si>
    <t>(Numero Proyectos de inversión registrados en SIPSE Local / Numero de Proyectos de inversión aprobados en SEGPLAN)*100%</t>
  </si>
  <si>
    <t>No programada para el primer trimestre 2024</t>
  </si>
  <si>
    <t>Inspección, Vigilancia y Control</t>
  </si>
  <si>
    <t>10</t>
  </si>
  <si>
    <t>Realizar 17.280 impulsos procesales (avocar, rechazar, enviar al competente y todo lo que derive del desarrollo de la actuación) sobre las actuaciones de policía que se encuentran a cargo de las inspecciones de policía</t>
  </si>
  <si>
    <t>Expedientes a cargo de las inspecciones de policía impulsados</t>
  </si>
  <si>
    <t>Número de expedientes a cargo de las inspecciones de policía impulsados</t>
  </si>
  <si>
    <t>Suma</t>
  </si>
  <si>
    <t>Expedientes de actuaciones de policía</t>
  </si>
  <si>
    <t>Reporte de seguimiento de impulsos procesales</t>
  </si>
  <si>
    <t>Aplicativo ARCO</t>
  </si>
  <si>
    <t>Alcaldía Local - Área de Gestión Policiva</t>
  </si>
  <si>
    <t>Dirección para la Gestión Policiva</t>
  </si>
  <si>
    <t>Pantallazo aplicativo DGP</t>
  </si>
  <si>
    <t>11</t>
  </si>
  <si>
    <r>
      <t xml:space="preserve">Proferir </t>
    </r>
    <r>
      <rPr>
        <sz val="11"/>
        <rFont val="Calibri Light"/>
        <family val="2"/>
        <scheme val="major"/>
      </rPr>
      <t>4.080</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</si>
  <si>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</si>
  <si>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</si>
  <si>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</si>
  <si>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</si>
  <si>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12</t>
  </si>
  <si>
    <t>Terminar (archivar) 252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</si>
  <si>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</si>
  <si>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</si>
  <si>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</si>
  <si>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</si>
  <si>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</si>
  <si>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Sin avance en primer trimestre vigencia 2024</t>
  </si>
  <si>
    <t>13</t>
  </si>
  <si>
    <t>Terminar 350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</si>
  <si>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</si>
  <si>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</si>
  <si>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</si>
  <si>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14</t>
  </si>
  <si>
    <t>Realizar 260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</si>
  <si>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</si>
  <si>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</si>
  <si>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Acciones de control u operativos</t>
  </si>
  <si>
    <t>Formatos de evidencia de reunión diligenciados de los operativos realizados en materia de integridad del espacio público</t>
  </si>
  <si>
    <t>Registros de operativos Alcaldía Local</t>
  </si>
  <si>
    <t>Se realizaron 44 IVC  en materia de  integridad del espacio publico</t>
  </si>
  <si>
    <t>15</t>
  </si>
  <si>
    <t>Realizar 290 operativos de inspección, vigilancia y control en materia de actividad económica</t>
  </si>
  <si>
    <t>Acciones de control u operativos en materia de actividad económica realizadas</t>
  </si>
  <si>
    <t>Número de acciones de control u operativos en materia de actividad económica realizadas</t>
  </si>
  <si>
    <t>Formatos de evidencia de reunión diligenciados de los operativos realizados en materia de actividad económica</t>
  </si>
  <si>
    <t xml:space="preserve"> Se realizaron 34 IVC en materia de actividad económica realizadas</t>
  </si>
  <si>
    <t>16</t>
  </si>
  <si>
    <t>Realizar 77 operativos de inspección, vigilancia y control en materia de actividad ambiental</t>
  </si>
  <si>
    <t>Acciones de control u operativos en materia de actividad ambiental realizadas</t>
  </si>
  <si>
    <t>Número de acciones de control u operativos en materia de actividad ambiental realizadas</t>
  </si>
  <si>
    <t>Formatos de evidencia de reunión diligenciados de los operativos realizados en materia de actividad ambiental</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</si>
  <si>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</si>
  <si>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</si>
  <si>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</si>
  <si>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</si>
  <si>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</si>
  <si>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</si>
  <si>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</si>
  <si>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</si>
  <si>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2023</t>
  </si>
  <si>
    <t xml:space="preserve">Constante </t>
  </si>
  <si>
    <t>Porcentaje de buenas prácticas ambientales implementadas</t>
  </si>
  <si>
    <t>No programada</t>
  </si>
  <si>
    <t xml:space="preserve">Eficacia </t>
  </si>
  <si>
    <t>Reporte de resultados de medición de los criterios ambientales</t>
  </si>
  <si>
    <t>Herramienta Oficina Asesora de Planeación</t>
  </si>
  <si>
    <t>Alcaldía local</t>
  </si>
  <si>
    <t>Oficina Asesora de Planeación Institucional - Equipo de gestión ambiental</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</si>
  <si>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</si>
  <si>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</si>
  <si>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</si>
  <si>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</si>
  <si>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2023</t>
  </si>
  <si>
    <t>Porcentaje de planes de mejora sin vencimientos</t>
  </si>
  <si>
    <t>Reporte de acciones de mejora sin vencimiento</t>
  </si>
  <si>
    <t>MIMEC - SIG</t>
  </si>
  <si>
    <t>Oficina Asesora de Planeación Institucional - Equipo de planeación institucional y sectorial</t>
  </si>
  <si>
    <t xml:space="preserve">La alcaldía local cuenta con 0 acciones de mejora vencidas de las 3 acciones de mejora abiertas, lo que representa una ejecución de la meta del 100%. </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</si>
  <si>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</si>
  <si>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</si>
  <si>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</si>
  <si>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</si>
  <si>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</si>
  <si>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Porcentaje de requisitos cumplidos</t>
  </si>
  <si>
    <t>Reporte de actualización de la información en la página web de la alcaldía local</t>
  </si>
  <si>
    <t>Página Web Alcaldía Local</t>
  </si>
  <si>
    <t>Oficina Asesora de Comunicaciones</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</si>
  <si>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</si>
  <si>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</si>
  <si>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</si>
  <si>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la alcaldía local / Número de capacitaciones convocadas) *100</t>
  </si>
  <si>
    <t>Registro de asistencia y presentación realizada</t>
  </si>
  <si>
    <t>MT5</t>
  </si>
  <si>
    <t xml:space="preserve">Realizar dos jornadas de capacitación o entrenamiento por parte de los promotores de mejora sobre el sistema de gestión y/o los procesos, dirigidas al personal de planta y contratistas para el fortalecimiento del Modelo Integrado de Planeación y Gestión. </t>
  </si>
  <si>
    <t>Jornadas de capacitación sobre el sistema de gestión realizadas</t>
  </si>
  <si>
    <t xml:space="preserve">Número de jornadas de capacitación sobre el sistema de gestión realizadas </t>
  </si>
  <si>
    <t>N/A</t>
  </si>
  <si>
    <t>Líder del proceso</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</si>
  <si>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</si>
  <si>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</si>
  <si>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</si>
  <si>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2023 tipificadas y registradas como Derechos de Petición en el aplicativo Bogotá te Escucha y gestor documental ORFEO.</t>
  </si>
  <si>
    <t>Porcentaje de requerimientos ciudadanos con respuesta definitiva</t>
  </si>
  <si>
    <t>(No. de respuestas efectuadas / No. requerimientos instaurados antes del 31 de diciembre 2023 pendientes de gestionar) X 100</t>
  </si>
  <si>
    <t>Peticiones pendientes por gestionar al 31 de diciembre de  2023</t>
  </si>
  <si>
    <t>Porcentaje de requerimientos ciudadanos gestionados con respuesta definitiva</t>
  </si>
  <si>
    <t>Reporte de peticiones ciudadanas gestionadas  (con respuesta definitiva o traslado por competencia)</t>
  </si>
  <si>
    <t xml:space="preserve">Reporte Sistema Distrital de Gestión de Peticiones Ciudadanas - Bogotá te  Escucha </t>
  </si>
  <si>
    <t>Alcaldía Local</t>
  </si>
  <si>
    <t>Subsecretaria de Gestión Institucional - Proceso Servicio de Atención a la Ciudadanía</t>
  </si>
  <si>
    <t>MT7</t>
  </si>
  <si>
    <t xml:space="preserve">
Gestionar oportunamente el 100% de los requerimientos  que se tipifiquen como derecho de petición ciudadano en los aplicativos Bogotá Te Escucha y  ORFEO, que  sean asignados a la Alcaldía Local durante la vigencia 2024.
</t>
  </si>
  <si>
    <t>Porcentaje de requerimientos ciudadanos  gestionados dentro del término de ley.</t>
  </si>
  <si>
    <t>(No. de peticiones gestionadas en los términos de ley / No. Requerimientos recibidos en la vigencia 2024 que deben tener respuesta) X 100</t>
  </si>
  <si>
    <t>Porcentaje de requerimientos ciudadanos gestionados</t>
  </si>
  <si>
    <t>Eficiencia</t>
  </si>
  <si>
    <t>Reporte de peticiones ciudadanas gestionadas (con respuesta definitiva o traslado por competencia)</t>
  </si>
  <si>
    <t>Total metas transversales (20%)</t>
  </si>
  <si>
    <t xml:space="preserve">Total plan de gestión </t>
  </si>
  <si>
    <t>10 de mayo de 2024</t>
  </si>
  <si>
    <t>No programada para el primer trimestre 2024.</t>
  </si>
  <si>
    <t>Se giró $2.699.207.521 del presupuesto comprometido constituido como obligaciones por pagar de la vigencia 2023.
Meta cumplida para 1 trimestre 2024, Porcentaje de giros acumulados de obligaciones por pagar de la vigencia 2023 por encima de lo programado para el trimestre</t>
  </si>
  <si>
    <t>Se giró $2.699.207.521 del presupuesto comprometido constituido como obligaciones por pagar de la vigencia 2023.</t>
  </si>
  <si>
    <t>Se giró $72.882.965 del presupuesto comprometido constituido como obligaciones por pagar de la vigencia 2022 y anteriores.
Meta cumplida para 1 trimestre 2024, Porcentaje de giros acumulados de obligaciones por pagar de la vigencia 2022 y anteriores. Se realizó un giro por $1.408.690.004 del contrato 88 de 2016 que hace parte de los contratos que fueron descontados de los compromisos por tener problemas, por lo tanto se descuenta este valor de los giros acumulados para corregir la distorsión del indicador</t>
  </si>
  <si>
    <t>Se giró $72.882.965 del presupuesto comprometido constituido como obligaciones por pagar de la vigencia 2022 y anteriores.</t>
  </si>
  <si>
    <t>Meta con cumplimiento del 12,08%. El porcentaje de avance se deriva principalmente de la contratación de prestación de servicios minima. Esta vigencia es compleja en los compromisos y ejecución de recursos dado que ingresa la nueva administración y el cumplimiento de la meta no se ve al 100% por la falta de personal para el desarrollo de los procesos contractuales y precontractuales de las diferentes lineas de inversión local.</t>
  </si>
  <si>
    <t xml:space="preserve">Se giró $156.587.859 del presupuesto total  disponible de inversión directa de la vigencia.
El porcentaje de avance se deriva principalmente de la contratación de prestación de servicios minima. Esta vigencia es compleja en los compromisos y ejecución de recursos dado que ingresa la nueva administración y el cumplimiento de la meta no se ve al 100% por la falta de personal para el desarrollo de los procesos contractuales y precontractuales de las diferentes lineas de inversión local
</t>
  </si>
  <si>
    <t>Se giró $156.587.859 del presupuesto total  disponible de inversión directa de la vigencia.</t>
  </si>
  <si>
    <t>BOGDATA
Reporte DGDL</t>
  </si>
  <si>
    <t>No se evidencia el cargue de contratos en estado "ejecución" en SIPSE Local.</t>
  </si>
  <si>
    <t>2.329 expedientes a cargo de las inspecciones de policía impulsados según memorando N. 20242200112163.</t>
  </si>
  <si>
    <t>512 fallos de fondo en primera instancia proferidos según memorando N. 20242200112163</t>
  </si>
  <si>
    <t>Reporte MIMEC</t>
  </si>
  <si>
    <t>La alcaldía local asistió a la capacitación realizada por la Oficina Asesora de Planeación sobre el sistema de gestión y el modelo integrado de Planeación y Gestión MIPG, realizada el día 13 de marzo de 2024, en el auditorio de la Localidad de Barrios Unidos</t>
  </si>
  <si>
    <t>Listado de asistencia y presentación</t>
  </si>
  <si>
    <t>Memorando SGI 20244600114073</t>
  </si>
  <si>
    <t>La alcaldía local logró la atención del 100% de requerimientos ciudadanos asignados a 31 de diciembre de 2023, registrados y tipificados como Derechos de Petición en el aplicativo Bogotá te Escucha y gestor documental ORFEO.</t>
  </si>
  <si>
    <t>La alcaldía local cumplió oportunamente con la atención de 84 requerimientos registrados y tipificados como Derechos de Petición en el aplicativo Bogotá te Escucha y gestor documental ORFEO durante la vigencia 2024.</t>
  </si>
  <si>
    <r>
      <rPr>
        <b/>
        <sz val="14"/>
        <rFont val="Calibri Light"/>
        <family val="2"/>
        <scheme val="major"/>
      </rPr>
      <t>FORMULACIÓN Y SEGUIMIENTO PLANES DE GESTIÓN NIVEL LOCAL</t>
    </r>
    <r>
      <rPr>
        <b/>
        <sz val="11"/>
        <color theme="1"/>
        <rFont val="Calibri Light"/>
        <family val="2"/>
        <scheme val="major"/>
      </rPr>
      <t xml:space="preserve">
ALCALDÍA LOCAL DE </t>
    </r>
    <r>
      <rPr>
        <b/>
        <u/>
        <sz val="11"/>
        <color theme="1"/>
        <rFont val="Calibri Light"/>
        <family val="2"/>
        <scheme val="major"/>
      </rPr>
      <t>TEUSAQUILLO</t>
    </r>
  </si>
  <si>
    <t xml:space="preserve">Meta no reportada por la Dirección para la Gestión del Desarrollo Local. </t>
  </si>
  <si>
    <t>Para el primer trimestre de la vigencia 2024, el Plan de Gestión de la Alcaldía Local alcanzó un nivel de desempeño del 55,80% y del 14,39% acumulado para la vigencia. Se corrige el responsable de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</si>
</sst>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17"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8"/>
      <name val="Calibri"/>
      <family val="2"/>
      <scheme val="minor"/>
    </font>
    <font>
      <sz val="11"/>
      <color rgb="FF0070C0"/>
      <name val="Calibri Light"/>
      <family val="2"/>
    </font>
    <font>
      <b/>
      <u/>
      <sz val="11"/>
      <color theme="1"/>
      <name val="Calibri Light"/>
      <family val="2"/>
      <scheme val="major"/>
    </font>
  </fonts>
  <fills count="10">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164" fontId="4" fillId="0" borderId="0" applyFont="0" applyFill="0" applyBorder="0" applyAlignment="0" applyProtection="0"/>
  </cellStyleXfs>
  <cellXfs count="127">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0" borderId="0" xfId="0" applyFont="1" applyAlignment="1">
      <alignment wrapText="1"/>
    </xf>
    <xf numFmtId="0" fontId="8" fillId="2" borderId="1" xfId="0" applyFont="1" applyFill="1" applyBorder="1" applyAlignment="1">
      <alignment wrapText="1"/>
    </xf>
    <xf numFmtId="0" fontId="9" fillId="2" borderId="1" xfId="0" applyFont="1" applyFill="1" applyBorder="1" applyAlignment="1">
      <alignment wrapText="1"/>
    </xf>
    <xf numFmtId="9" fontId="8" fillId="2" borderId="1" xfId="1" applyFont="1" applyFill="1" applyBorder="1" applyAlignment="1">
      <alignment wrapText="1"/>
    </xf>
    <xf numFmtId="0" fontId="8" fillId="0" borderId="0" xfId="0" applyFont="1" applyAlignment="1">
      <alignment wrapText="1"/>
    </xf>
    <xf numFmtId="0" fontId="6" fillId="3" borderId="1" xfId="0" applyFont="1" applyFill="1" applyBorder="1" applyAlignment="1">
      <alignment wrapText="1"/>
    </xf>
    <xf numFmtId="0" fontId="10" fillId="3" borderId="1" xfId="0" applyFont="1" applyFill="1" applyBorder="1" applyAlignment="1">
      <alignment wrapText="1"/>
    </xf>
    <xf numFmtId="9" fontId="10" fillId="3" borderId="1" xfId="0" applyNumberFormat="1" applyFont="1" applyFill="1" applyBorder="1" applyAlignment="1">
      <alignment wrapText="1"/>
    </xf>
    <xf numFmtId="0" fontId="7" fillId="3" borderId="1" xfId="0" applyFont="1" applyFill="1" applyBorder="1"/>
    <xf numFmtId="0" fontId="7" fillId="3" borderId="1" xfId="0" applyFont="1" applyFill="1" applyBorder="1" applyAlignment="1">
      <alignment wrapText="1"/>
    </xf>
    <xf numFmtId="9" fontId="7" fillId="3" borderId="1" xfId="1" applyFont="1" applyFill="1" applyBorder="1" applyAlignment="1">
      <alignment wrapText="1"/>
    </xf>
    <xf numFmtId="9" fontId="9" fillId="2" borderId="1" xfId="0" applyNumberFormat="1" applyFont="1" applyFill="1" applyBorder="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9" borderId="1" xfId="0" applyFont="1" applyFill="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9" fontId="5" fillId="9" borderId="1" xfId="1" applyFont="1" applyFill="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9" fontId="1" fillId="0" borderId="1" xfId="1"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0" borderId="1" xfId="2" applyNumberFormat="1" applyFont="1" applyBorder="1" applyAlignment="1">
      <alignment horizontal="justify" vertical="center" wrapText="1"/>
    </xf>
    <xf numFmtId="0" fontId="15" fillId="0" borderId="11" xfId="0" applyFont="1" applyBorder="1" applyAlignment="1">
      <alignment horizontal="center" vertical="center" wrapText="1"/>
    </xf>
    <xf numFmtId="0" fontId="15" fillId="0" borderId="11" xfId="0" applyFont="1" applyBorder="1" applyAlignment="1">
      <alignment horizontal="left" vertical="center" wrapText="1"/>
    </xf>
    <xf numFmtId="9" fontId="15" fillId="0" borderId="11" xfId="0" applyNumberFormat="1" applyFont="1" applyBorder="1" applyAlignment="1">
      <alignment horizontal="left" vertical="center" wrapText="1"/>
    </xf>
    <xf numFmtId="0" fontId="15" fillId="0" borderId="12" xfId="0" applyFont="1" applyBorder="1" applyAlignment="1">
      <alignment horizontal="center" vertical="center" wrapText="1"/>
    </xf>
    <xf numFmtId="9" fontId="15" fillId="0" borderId="12" xfId="1" applyFont="1" applyBorder="1" applyAlignment="1">
      <alignment horizontal="center" vertical="center" wrapText="1"/>
    </xf>
    <xf numFmtId="9" fontId="15" fillId="0" borderId="1" xfId="1" applyFont="1" applyBorder="1" applyAlignment="1">
      <alignment horizontal="center"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1" fontId="5" fillId="0" borderId="1" xfId="0" applyNumberFormat="1" applyFont="1" applyBorder="1" applyAlignment="1">
      <alignment horizontal="justify" vertical="center" wrapText="1"/>
    </xf>
    <xf numFmtId="9" fontId="5" fillId="0" borderId="1" xfId="1" applyFont="1" applyBorder="1" applyAlignment="1">
      <alignment horizontal="justify" vertical="center" wrapText="1"/>
    </xf>
    <xf numFmtId="165" fontId="5" fillId="0" borderId="1" xfId="1" applyNumberFormat="1" applyFont="1" applyBorder="1" applyAlignment="1">
      <alignment horizontal="justify" vertical="center" wrapText="1"/>
    </xf>
    <xf numFmtId="10" fontId="5" fillId="0" borderId="1" xfId="1" applyNumberFormat="1" applyFont="1" applyBorder="1" applyAlignment="1">
      <alignment horizontal="center" vertical="center" wrapText="1"/>
    </xf>
    <xf numFmtId="165" fontId="5" fillId="0" borderId="1" xfId="0" applyNumberFormat="1" applyFont="1" applyBorder="1" applyAlignment="1">
      <alignment horizontal="justify" vertical="center" wrapText="1"/>
    </xf>
    <xf numFmtId="0" fontId="5" fillId="0" borderId="0" xfId="0" applyFont="1" applyAlignment="1">
      <alignment horizontal="justify" vertical="center" wrapText="1"/>
    </xf>
    <xf numFmtId="0" fontId="15" fillId="0" borderId="1" xfId="0" applyFont="1" applyBorder="1" applyAlignment="1">
      <alignment horizontal="center" vertical="center" wrapText="1"/>
    </xf>
    <xf numFmtId="9" fontId="15" fillId="0" borderId="12" xfId="1" applyFont="1" applyFill="1" applyBorder="1" applyAlignment="1">
      <alignment horizontal="center" vertical="center" wrapText="1"/>
    </xf>
    <xf numFmtId="9" fontId="15" fillId="0" borderId="1" xfId="1" applyFont="1" applyFill="1" applyBorder="1" applyAlignment="1">
      <alignment horizontal="center" vertical="center" wrapText="1"/>
    </xf>
    <xf numFmtId="9" fontId="5" fillId="0" borderId="1" xfId="0" applyNumberFormat="1" applyFont="1" applyBorder="1" applyAlignment="1">
      <alignment horizontal="justify" vertical="center" wrapText="1"/>
    </xf>
    <xf numFmtId="1" fontId="5" fillId="9"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1" fontId="5" fillId="0" borderId="1" xfId="1" applyNumberFormat="1" applyFont="1" applyBorder="1" applyAlignment="1">
      <alignment horizontal="justify" vertical="center" wrapText="1"/>
    </xf>
    <xf numFmtId="10" fontId="5" fillId="0" borderId="1" xfId="1" applyNumberFormat="1" applyFont="1" applyBorder="1" applyAlignment="1">
      <alignment horizontal="justify" vertical="center" wrapText="1"/>
    </xf>
    <xf numFmtId="9" fontId="5" fillId="0" borderId="1" xfId="1" applyFont="1" applyBorder="1" applyAlignment="1">
      <alignment horizontal="center" vertical="center" wrapText="1"/>
    </xf>
    <xf numFmtId="0" fontId="1" fillId="9" borderId="0" xfId="0" applyFont="1" applyFill="1" applyAlignment="1">
      <alignment horizontal="center" wrapText="1"/>
    </xf>
    <xf numFmtId="0" fontId="1" fillId="9" borderId="0" xfId="0" applyFont="1" applyFill="1" applyAlignment="1">
      <alignment horizontal="center" vertical="center" wrapText="1"/>
    </xf>
    <xf numFmtId="1" fontId="1" fillId="0" borderId="1" xfId="0" applyNumberFormat="1" applyFont="1" applyBorder="1" applyAlignment="1">
      <alignment horizontal="center" vertical="center" wrapText="1"/>
    </xf>
    <xf numFmtId="9" fontId="7" fillId="3" borderId="1" xfId="1" applyFont="1" applyFill="1" applyBorder="1" applyAlignment="1">
      <alignment horizontal="center" wrapText="1"/>
    </xf>
    <xf numFmtId="1"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10" fillId="3" borderId="1" xfId="0" applyNumberFormat="1" applyFont="1" applyFill="1" applyBorder="1" applyAlignment="1">
      <alignment horizontal="center" wrapText="1"/>
    </xf>
    <xf numFmtId="9" fontId="8" fillId="2" borderId="1" xfId="1" applyFont="1" applyFill="1" applyBorder="1" applyAlignment="1">
      <alignment horizontal="center" wrapText="1"/>
    </xf>
    <xf numFmtId="0" fontId="1" fillId="0" borderId="0" xfId="0" applyFont="1" applyAlignment="1">
      <alignment horizontal="center" wrapText="1"/>
    </xf>
    <xf numFmtId="165" fontId="5" fillId="0" borderId="1" xfId="0"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165" fontId="5" fillId="9" borderId="1" xfId="0" applyNumberFormat="1" applyFont="1" applyFill="1" applyBorder="1" applyAlignment="1">
      <alignment horizontal="center" vertical="center" wrapText="1"/>
    </xf>
    <xf numFmtId="10" fontId="1" fillId="9" borderId="0" xfId="1" applyNumberFormat="1" applyFont="1" applyFill="1" applyAlignment="1">
      <alignment horizontal="center" wrapText="1"/>
    </xf>
    <xf numFmtId="10" fontId="1" fillId="9" borderId="0" xfId="1" applyNumberFormat="1" applyFont="1" applyFill="1" applyAlignment="1">
      <alignment horizontal="center" vertical="center" wrapText="1"/>
    </xf>
    <xf numFmtId="10" fontId="2" fillId="4" borderId="1" xfId="1" applyNumberFormat="1" applyFont="1" applyFill="1" applyBorder="1" applyAlignment="1">
      <alignment horizontal="center" vertical="center" wrapText="1"/>
    </xf>
    <xf numFmtId="10" fontId="1" fillId="0" borderId="1" xfId="1" applyNumberFormat="1" applyFont="1" applyBorder="1" applyAlignment="1">
      <alignment horizontal="center" vertical="center" wrapText="1"/>
    </xf>
    <xf numFmtId="10" fontId="7" fillId="3" borderId="1" xfId="1" applyNumberFormat="1" applyFont="1" applyFill="1" applyBorder="1" applyAlignment="1">
      <alignment horizontal="center" wrapText="1"/>
    </xf>
    <xf numFmtId="10" fontId="9" fillId="2" borderId="1" xfId="1" applyNumberFormat="1" applyFont="1" applyFill="1" applyBorder="1" applyAlignment="1">
      <alignment horizontal="center" wrapText="1"/>
    </xf>
    <xf numFmtId="10" fontId="1" fillId="0" borderId="0" xfId="1" applyNumberFormat="1" applyFont="1" applyAlignment="1">
      <alignment horizontal="center" wrapText="1"/>
    </xf>
    <xf numFmtId="10" fontId="2" fillId="8" borderId="1" xfId="1" applyNumberFormat="1" applyFont="1" applyFill="1" applyBorder="1" applyAlignment="1">
      <alignment horizontal="center" vertical="center" wrapText="1"/>
    </xf>
    <xf numFmtId="9" fontId="1"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8"/>
  <sheetViews>
    <sheetView tabSelected="1" topLeftCell="V31" zoomScale="115" zoomScaleNormal="115" workbookViewId="0">
      <selection activeCell="F7" sqref="F7"/>
    </sheetView>
  </sheetViews>
  <sheetFormatPr defaultColWidth="10.89453125" defaultRowHeight="15" x14ac:dyDescent="0.2"/>
  <cols>
    <col min="1" max="1" width="4.16796875" style="1" customWidth="1"/>
    <col min="2" max="2" width="25.55859375" style="1" customWidth="1"/>
    <col min="3" max="3" width="13.85546875" style="1" customWidth="1"/>
    <col min="4" max="4" width="8.203125" style="1" customWidth="1"/>
    <col min="5" max="5" width="44.2578125" style="1" bestFit="1" customWidth="1"/>
    <col min="6" max="6" width="10.89453125" style="1" customWidth="1"/>
    <col min="7" max="7" width="24.48046875" style="1" customWidth="1"/>
    <col min="8" max="8" width="23.5390625" style="1" customWidth="1"/>
    <col min="9" max="9" width="12.23828125" style="1" customWidth="1"/>
    <col min="10" max="10" width="18.4296875" style="1" customWidth="1"/>
    <col min="11" max="11" width="15.87109375" style="1" customWidth="1"/>
    <col min="12" max="15" width="7.26171875" style="1" customWidth="1"/>
    <col min="16" max="16" width="22.59765625" style="1" customWidth="1"/>
    <col min="17" max="17" width="17.890625" style="1" customWidth="1"/>
    <col min="18" max="18" width="19.7734375" style="1" customWidth="1"/>
    <col min="19" max="19" width="21.65625" style="1" customWidth="1"/>
    <col min="20" max="21" width="25.421875" style="1" customWidth="1"/>
    <col min="22" max="22" width="16.54296875" style="73" customWidth="1"/>
    <col min="23" max="23" width="19.37109375" style="73" customWidth="1"/>
    <col min="24" max="24" width="18.96484375" style="83" customWidth="1"/>
    <col min="25" max="25" width="47.890625" style="1" customWidth="1"/>
    <col min="26" max="26" width="16.54296875" style="1" customWidth="1"/>
    <col min="27" max="29" width="16.54296875" style="1" hidden="1" customWidth="1"/>
    <col min="30" max="30" width="33.359375" style="1" hidden="1" customWidth="1"/>
    <col min="31" max="34" width="16.54296875" style="1" hidden="1" customWidth="1"/>
    <col min="35" max="35" width="43.71875" style="1" hidden="1" customWidth="1"/>
    <col min="36" max="36" width="16.54296875" style="1" hidden="1" customWidth="1"/>
    <col min="37" max="38" width="22.05859375" style="1" hidden="1" customWidth="1"/>
    <col min="39" max="39" width="16.54296875" style="1" hidden="1" customWidth="1"/>
    <col min="40" max="40" width="34.83984375" style="1" hidden="1" customWidth="1"/>
    <col min="41" max="41" width="16.54296875" style="1" hidden="1" customWidth="1"/>
    <col min="42" max="43" width="16.54296875" style="73" customWidth="1"/>
    <col min="44" max="44" width="21.5234375" style="83" customWidth="1"/>
    <col min="45" max="45" width="39.4140625" style="1" customWidth="1"/>
    <col min="46" max="16384" width="10.89453125" style="1"/>
  </cols>
  <sheetData>
    <row r="1" spans="1:45" s="35" customFormat="1" ht="70.5" customHeight="1" x14ac:dyDescent="0.2">
      <c r="A1" s="91" t="s">
        <v>238</v>
      </c>
      <c r="B1" s="92"/>
      <c r="C1" s="92"/>
      <c r="D1" s="92"/>
      <c r="E1" s="92"/>
      <c r="F1" s="92"/>
      <c r="G1" s="92"/>
      <c r="H1" s="92"/>
      <c r="I1" s="92"/>
      <c r="J1" s="92"/>
      <c r="K1" s="92"/>
      <c r="L1" s="93" t="s">
        <v>0</v>
      </c>
      <c r="M1" s="93"/>
      <c r="N1" s="93"/>
      <c r="O1" s="93"/>
      <c r="P1" s="93"/>
      <c r="V1" s="63"/>
      <c r="W1" s="63"/>
      <c r="X1" s="77"/>
      <c r="AP1" s="63"/>
      <c r="AQ1" s="63"/>
      <c r="AR1" s="77"/>
    </row>
    <row r="2" spans="1:45" s="37" customFormat="1" ht="23.45" customHeight="1" x14ac:dyDescent="0.2">
      <c r="A2" s="95" t="s">
        <v>1</v>
      </c>
      <c r="B2" s="96"/>
      <c r="C2" s="96"/>
      <c r="D2" s="96"/>
      <c r="E2" s="96"/>
      <c r="F2" s="96"/>
      <c r="G2" s="96"/>
      <c r="H2" s="96"/>
      <c r="I2" s="96"/>
      <c r="J2" s="96"/>
      <c r="K2" s="96"/>
      <c r="L2" s="36"/>
      <c r="M2" s="36"/>
      <c r="N2" s="36"/>
      <c r="O2" s="36"/>
      <c r="P2" s="36"/>
      <c r="V2" s="64"/>
      <c r="W2" s="64"/>
      <c r="X2" s="78"/>
      <c r="AP2" s="64"/>
      <c r="AQ2" s="64"/>
      <c r="AR2" s="78"/>
    </row>
    <row r="3" spans="1:45" s="35" customFormat="1" x14ac:dyDescent="0.2">
      <c r="V3" s="63"/>
      <c r="W3" s="63"/>
      <c r="X3" s="77"/>
      <c r="AP3" s="63"/>
      <c r="AQ3" s="63"/>
      <c r="AR3" s="77"/>
    </row>
    <row r="4" spans="1:45" s="35" customFormat="1" ht="29.1" customHeight="1" x14ac:dyDescent="0.2">
      <c r="F4" s="87" t="s">
        <v>2</v>
      </c>
      <c r="G4" s="88"/>
      <c r="H4" s="88"/>
      <c r="I4" s="88"/>
      <c r="J4" s="88"/>
      <c r="K4" s="89"/>
      <c r="V4" s="63"/>
      <c r="W4" s="63"/>
      <c r="X4" s="77"/>
      <c r="AP4" s="63"/>
      <c r="AQ4" s="63"/>
      <c r="AR4" s="77"/>
    </row>
    <row r="5" spans="1:45" s="35" customFormat="1" ht="15" customHeight="1" x14ac:dyDescent="0.2">
      <c r="F5" s="2" t="s">
        <v>3</v>
      </c>
      <c r="G5" s="2" t="s">
        <v>4</v>
      </c>
      <c r="H5" s="87" t="s">
        <v>5</v>
      </c>
      <c r="I5" s="88"/>
      <c r="J5" s="88"/>
      <c r="K5" s="89"/>
      <c r="V5" s="63"/>
      <c r="W5" s="63"/>
      <c r="X5" s="77"/>
      <c r="AP5" s="63"/>
      <c r="AQ5" s="63"/>
      <c r="AR5" s="77"/>
    </row>
    <row r="6" spans="1:45" s="35" customFormat="1" x14ac:dyDescent="0.2">
      <c r="F6" s="34">
        <v>1</v>
      </c>
      <c r="G6" s="34" t="s">
        <v>6</v>
      </c>
      <c r="H6" s="90" t="s">
        <v>7</v>
      </c>
      <c r="I6" s="90"/>
      <c r="J6" s="90"/>
      <c r="K6" s="90"/>
      <c r="V6" s="63"/>
      <c r="W6" s="63"/>
      <c r="X6" s="77"/>
      <c r="AP6" s="63"/>
      <c r="AQ6" s="63"/>
      <c r="AR6" s="77"/>
    </row>
    <row r="7" spans="1:45" s="35" customFormat="1" ht="48" customHeight="1" x14ac:dyDescent="0.2">
      <c r="F7" s="34">
        <v>2</v>
      </c>
      <c r="G7" s="34" t="s">
        <v>219</v>
      </c>
      <c r="H7" s="90" t="s">
        <v>240</v>
      </c>
      <c r="I7" s="90"/>
      <c r="J7" s="90"/>
      <c r="K7" s="90"/>
      <c r="V7" s="63"/>
      <c r="W7" s="63"/>
      <c r="X7" s="77"/>
      <c r="AP7" s="63"/>
      <c r="AQ7" s="63"/>
      <c r="AR7" s="77"/>
    </row>
    <row r="8" spans="1:45" s="35" customFormat="1" x14ac:dyDescent="0.2">
      <c r="F8" s="34"/>
      <c r="G8" s="34"/>
      <c r="H8" s="90"/>
      <c r="I8" s="90"/>
      <c r="J8" s="90"/>
      <c r="K8" s="90"/>
      <c r="V8" s="63"/>
      <c r="W8" s="63"/>
      <c r="X8" s="77"/>
      <c r="AP8" s="63"/>
      <c r="AQ8" s="63"/>
      <c r="AR8" s="77"/>
    </row>
    <row r="9" spans="1:45" s="35" customFormat="1" x14ac:dyDescent="0.2">
      <c r="V9" s="63"/>
      <c r="W9" s="63"/>
      <c r="X9" s="77"/>
      <c r="AP9" s="63"/>
      <c r="AQ9" s="63"/>
      <c r="AR9" s="77"/>
    </row>
    <row r="10" spans="1:45" ht="14.45" customHeight="1" x14ac:dyDescent="0.2">
      <c r="A10" s="86" t="s">
        <v>8</v>
      </c>
      <c r="B10" s="86"/>
      <c r="C10" s="86" t="s">
        <v>9</v>
      </c>
      <c r="D10" s="86" t="s">
        <v>10</v>
      </c>
      <c r="E10" s="86"/>
      <c r="F10" s="86"/>
      <c r="G10" s="94" t="s">
        <v>11</v>
      </c>
      <c r="H10" s="94"/>
      <c r="I10" s="94"/>
      <c r="J10" s="94"/>
      <c r="K10" s="94"/>
      <c r="L10" s="94"/>
      <c r="M10" s="94"/>
      <c r="N10" s="94"/>
      <c r="O10" s="94"/>
      <c r="P10" s="94"/>
      <c r="Q10" s="94"/>
      <c r="R10" s="86" t="s">
        <v>12</v>
      </c>
      <c r="S10" s="86"/>
      <c r="T10" s="86"/>
      <c r="U10" s="86"/>
      <c r="V10" s="97" t="s">
        <v>13</v>
      </c>
      <c r="W10" s="98"/>
      <c r="X10" s="98"/>
      <c r="Y10" s="98"/>
      <c r="Z10" s="99"/>
      <c r="AA10" s="103" t="s">
        <v>14</v>
      </c>
      <c r="AB10" s="104"/>
      <c r="AC10" s="104"/>
      <c r="AD10" s="104"/>
      <c r="AE10" s="105"/>
      <c r="AF10" s="109" t="s">
        <v>15</v>
      </c>
      <c r="AG10" s="110"/>
      <c r="AH10" s="110"/>
      <c r="AI10" s="110"/>
      <c r="AJ10" s="111"/>
      <c r="AK10" s="115" t="s">
        <v>16</v>
      </c>
      <c r="AL10" s="116"/>
      <c r="AM10" s="116"/>
      <c r="AN10" s="116"/>
      <c r="AO10" s="117"/>
      <c r="AP10" s="121" t="s">
        <v>17</v>
      </c>
      <c r="AQ10" s="122"/>
      <c r="AR10" s="122"/>
      <c r="AS10" s="123"/>
    </row>
    <row r="11" spans="1:45" ht="14.45" customHeight="1" x14ac:dyDescent="0.2">
      <c r="A11" s="86"/>
      <c r="B11" s="86"/>
      <c r="C11" s="86"/>
      <c r="D11" s="86"/>
      <c r="E11" s="86"/>
      <c r="F11" s="86"/>
      <c r="G11" s="94"/>
      <c r="H11" s="94"/>
      <c r="I11" s="94"/>
      <c r="J11" s="94"/>
      <c r="K11" s="94"/>
      <c r="L11" s="94"/>
      <c r="M11" s="94"/>
      <c r="N11" s="94"/>
      <c r="O11" s="94"/>
      <c r="P11" s="94"/>
      <c r="Q11" s="94"/>
      <c r="R11" s="86"/>
      <c r="S11" s="86"/>
      <c r="T11" s="86"/>
      <c r="U11" s="86"/>
      <c r="V11" s="100"/>
      <c r="W11" s="101"/>
      <c r="X11" s="101"/>
      <c r="Y11" s="101"/>
      <c r="Z11" s="102"/>
      <c r="AA11" s="106"/>
      <c r="AB11" s="107"/>
      <c r="AC11" s="107"/>
      <c r="AD11" s="107"/>
      <c r="AE11" s="108"/>
      <c r="AF11" s="112"/>
      <c r="AG11" s="113"/>
      <c r="AH11" s="113"/>
      <c r="AI11" s="113"/>
      <c r="AJ11" s="114"/>
      <c r="AK11" s="118"/>
      <c r="AL11" s="119"/>
      <c r="AM11" s="119"/>
      <c r="AN11" s="119"/>
      <c r="AO11" s="120"/>
      <c r="AP11" s="124"/>
      <c r="AQ11" s="125"/>
      <c r="AR11" s="125"/>
      <c r="AS11" s="126"/>
    </row>
    <row r="12" spans="1:45" ht="27.75" x14ac:dyDescent="0.2">
      <c r="A12" s="2" t="s">
        <v>18</v>
      </c>
      <c r="B12" s="2" t="s">
        <v>19</v>
      </c>
      <c r="C12" s="86"/>
      <c r="D12" s="2" t="s">
        <v>20</v>
      </c>
      <c r="E12" s="2" t="s">
        <v>21</v>
      </c>
      <c r="F12" s="2" t="s">
        <v>22</v>
      </c>
      <c r="G12" s="17" t="s">
        <v>23</v>
      </c>
      <c r="H12" s="17" t="s">
        <v>24</v>
      </c>
      <c r="I12" s="17" t="s">
        <v>25</v>
      </c>
      <c r="J12" s="17" t="s">
        <v>26</v>
      </c>
      <c r="K12" s="17" t="s">
        <v>27</v>
      </c>
      <c r="L12" s="17" t="s">
        <v>28</v>
      </c>
      <c r="M12" s="17" t="s">
        <v>29</v>
      </c>
      <c r="N12" s="17" t="s">
        <v>30</v>
      </c>
      <c r="O12" s="17" t="s">
        <v>31</v>
      </c>
      <c r="P12" s="17" t="s">
        <v>32</v>
      </c>
      <c r="Q12" s="17" t="s">
        <v>33</v>
      </c>
      <c r="R12" s="2" t="s">
        <v>34</v>
      </c>
      <c r="S12" s="2" t="s">
        <v>35</v>
      </c>
      <c r="T12" s="2" t="s">
        <v>36</v>
      </c>
      <c r="U12" s="2" t="s">
        <v>37</v>
      </c>
      <c r="V12" s="3" t="s">
        <v>38</v>
      </c>
      <c r="W12" s="3" t="s">
        <v>39</v>
      </c>
      <c r="X12" s="79" t="s">
        <v>40</v>
      </c>
      <c r="Y12" s="3" t="s">
        <v>41</v>
      </c>
      <c r="Z12" s="3" t="s">
        <v>42</v>
      </c>
      <c r="AA12" s="20" t="s">
        <v>38</v>
      </c>
      <c r="AB12" s="20" t="s">
        <v>39</v>
      </c>
      <c r="AC12" s="20" t="s">
        <v>40</v>
      </c>
      <c r="AD12" s="20" t="s">
        <v>41</v>
      </c>
      <c r="AE12" s="20" t="s">
        <v>42</v>
      </c>
      <c r="AF12" s="21" t="s">
        <v>38</v>
      </c>
      <c r="AG12" s="21" t="s">
        <v>39</v>
      </c>
      <c r="AH12" s="21" t="s">
        <v>40</v>
      </c>
      <c r="AI12" s="21" t="s">
        <v>41</v>
      </c>
      <c r="AJ12" s="21" t="s">
        <v>42</v>
      </c>
      <c r="AK12" s="22" t="s">
        <v>38</v>
      </c>
      <c r="AL12" s="22" t="s">
        <v>39</v>
      </c>
      <c r="AM12" s="22" t="s">
        <v>40</v>
      </c>
      <c r="AN12" s="22" t="s">
        <v>41</v>
      </c>
      <c r="AO12" s="22" t="s">
        <v>42</v>
      </c>
      <c r="AP12" s="4" t="s">
        <v>38</v>
      </c>
      <c r="AQ12" s="4" t="s">
        <v>39</v>
      </c>
      <c r="AR12" s="84" t="s">
        <v>40</v>
      </c>
      <c r="AS12" s="4" t="s">
        <v>41</v>
      </c>
    </row>
    <row r="13" spans="1:45" s="27" customFormat="1" ht="81" x14ac:dyDescent="0.2">
      <c r="A13" s="19">
        <v>4</v>
      </c>
      <c r="B13" s="18" t="s">
        <v>43</v>
      </c>
      <c r="C13" s="18" t="s">
        <v>44</v>
      </c>
      <c r="D13" s="23" t="s">
        <v>45</v>
      </c>
      <c r="E13" s="18" t="s">
        <v>46</v>
      </c>
      <c r="F13" s="18" t="s">
        <v>47</v>
      </c>
      <c r="G13" s="18" t="s">
        <v>48</v>
      </c>
      <c r="H13" s="18" t="s">
        <v>49</v>
      </c>
      <c r="I13" s="29" t="s">
        <v>50</v>
      </c>
      <c r="J13" s="18" t="s">
        <v>51</v>
      </c>
      <c r="K13" s="18" t="s">
        <v>52</v>
      </c>
      <c r="L13" s="30">
        <v>0</v>
      </c>
      <c r="M13" s="30">
        <v>0</v>
      </c>
      <c r="N13" s="30">
        <v>0</v>
      </c>
      <c r="O13" s="30">
        <v>0.75</v>
      </c>
      <c r="P13" s="30">
        <v>0.75</v>
      </c>
      <c r="Q13" s="18" t="s">
        <v>53</v>
      </c>
      <c r="R13" s="18" t="s">
        <v>54</v>
      </c>
      <c r="S13" s="18" t="s">
        <v>55</v>
      </c>
      <c r="T13" s="18" t="s">
        <v>56</v>
      </c>
      <c r="U13" s="18" t="s">
        <v>57</v>
      </c>
      <c r="V13" s="65" t="s">
        <v>162</v>
      </c>
      <c r="W13" s="65" t="s">
        <v>162</v>
      </c>
      <c r="X13" s="80" t="s">
        <v>162</v>
      </c>
      <c r="Y13" s="18" t="s">
        <v>58</v>
      </c>
      <c r="Z13" s="18" t="s">
        <v>162</v>
      </c>
      <c r="AA13" s="26">
        <f t="shared" ref="AA13:AA28" si="0">M13</f>
        <v>0</v>
      </c>
      <c r="AB13" s="18"/>
      <c r="AC13" s="18" t="e">
        <f>IF(AB13/AA13&gt;100%,100%,AB13/AA13)</f>
        <v>#DIV/0!</v>
      </c>
      <c r="AD13" s="18"/>
      <c r="AE13" s="18"/>
      <c r="AF13" s="26">
        <f t="shared" ref="AF13:AF28" si="1">N13</f>
        <v>0</v>
      </c>
      <c r="AG13" s="18"/>
      <c r="AH13" s="18" t="e">
        <f>IF(AG13/AF13&gt;100%,100%,AG13/AF13)</f>
        <v>#DIV/0!</v>
      </c>
      <c r="AI13" s="18"/>
      <c r="AJ13" s="18"/>
      <c r="AK13" s="26">
        <f t="shared" ref="AK13:AK28" si="2">O13</f>
        <v>0.75</v>
      </c>
      <c r="AL13" s="18"/>
      <c r="AM13" s="18">
        <f>IF(AL13/AK13&gt;100%,100%,AL13/AK13)</f>
        <v>0</v>
      </c>
      <c r="AN13" s="18"/>
      <c r="AO13" s="18"/>
      <c r="AP13" s="85">
        <f t="shared" ref="AP13:AP28" si="3">P13</f>
        <v>0.75</v>
      </c>
      <c r="AQ13" s="80">
        <v>0</v>
      </c>
      <c r="AR13" s="80">
        <f>IF(AQ13/AP13&gt;100%,100%,AQ13/AP13)</f>
        <v>0</v>
      </c>
      <c r="AS13" s="18" t="s">
        <v>220</v>
      </c>
    </row>
    <row r="14" spans="1:45" s="27" customFormat="1" ht="81" x14ac:dyDescent="0.2">
      <c r="A14" s="19">
        <v>4</v>
      </c>
      <c r="B14" s="18" t="s">
        <v>43</v>
      </c>
      <c r="C14" s="18" t="s">
        <v>59</v>
      </c>
      <c r="D14" s="23" t="s">
        <v>60</v>
      </c>
      <c r="E14" s="18" t="s">
        <v>61</v>
      </c>
      <c r="F14" s="18" t="s">
        <v>47</v>
      </c>
      <c r="G14" s="18" t="s">
        <v>62</v>
      </c>
      <c r="H14" s="18" t="s">
        <v>63</v>
      </c>
      <c r="I14" s="18" t="s">
        <v>50</v>
      </c>
      <c r="J14" s="18" t="s">
        <v>51</v>
      </c>
      <c r="K14" s="18" t="s">
        <v>52</v>
      </c>
      <c r="L14" s="30">
        <v>0.09</v>
      </c>
      <c r="M14" s="30">
        <v>0.22</v>
      </c>
      <c r="N14" s="30">
        <v>0.45</v>
      </c>
      <c r="O14" s="30">
        <v>0.65</v>
      </c>
      <c r="P14" s="30">
        <v>0.65</v>
      </c>
      <c r="Q14" s="18" t="s">
        <v>64</v>
      </c>
      <c r="R14" s="18" t="s">
        <v>65</v>
      </c>
      <c r="S14" s="18" t="s">
        <v>66</v>
      </c>
      <c r="T14" s="18" t="s">
        <v>56</v>
      </c>
      <c r="U14" s="18" t="s">
        <v>57</v>
      </c>
      <c r="V14" s="85">
        <v>0.09</v>
      </c>
      <c r="W14" s="80">
        <v>0.34810000000000002</v>
      </c>
      <c r="X14" s="80">
        <f t="shared" ref="X14:X28" si="4">IF(W14/V14&gt;100%,100%,W14/V14)</f>
        <v>1</v>
      </c>
      <c r="Y14" s="18" t="s">
        <v>221</v>
      </c>
      <c r="Z14" s="18" t="s">
        <v>228</v>
      </c>
      <c r="AA14" s="26">
        <f t="shared" si="0"/>
        <v>0.22</v>
      </c>
      <c r="AB14" s="18"/>
      <c r="AC14" s="18">
        <f t="shared" ref="AC14:AC28" si="5">IF(AB14/AA14&gt;100%,100%,AB14/AA14)</f>
        <v>0</v>
      </c>
      <c r="AD14" s="18"/>
      <c r="AE14" s="18"/>
      <c r="AF14" s="26">
        <f t="shared" si="1"/>
        <v>0.45</v>
      </c>
      <c r="AG14" s="18"/>
      <c r="AH14" s="18">
        <f t="shared" ref="AH14:AH28" si="6">IF(AG14/AF14&gt;100%,100%,AG14/AF14)</f>
        <v>0</v>
      </c>
      <c r="AI14" s="18"/>
      <c r="AJ14" s="18"/>
      <c r="AK14" s="26">
        <f t="shared" si="2"/>
        <v>0.65</v>
      </c>
      <c r="AL14" s="18"/>
      <c r="AM14" s="18">
        <f t="shared" ref="AM14:AM28" si="7">IF(AL14/AK14&gt;100%,100%,AL14/AK14)</f>
        <v>0</v>
      </c>
      <c r="AN14" s="18"/>
      <c r="AO14" s="18"/>
      <c r="AP14" s="85">
        <f t="shared" si="3"/>
        <v>0.65</v>
      </c>
      <c r="AQ14" s="80">
        <v>0.34810000000000002</v>
      </c>
      <c r="AR14" s="80">
        <f t="shared" ref="AR14:AR28" si="8">IF(AQ14/AP14&gt;100%,100%,AQ14/AP14)</f>
        <v>0.53553846153846152</v>
      </c>
      <c r="AS14" s="18" t="s">
        <v>222</v>
      </c>
    </row>
    <row r="15" spans="1:45" s="27" customFormat="1" ht="213" customHeight="1" x14ac:dyDescent="0.2">
      <c r="A15" s="19">
        <v>4</v>
      </c>
      <c r="B15" s="18" t="s">
        <v>43</v>
      </c>
      <c r="C15" s="18" t="s">
        <v>59</v>
      </c>
      <c r="D15" s="23" t="s">
        <v>67</v>
      </c>
      <c r="E15" s="18" t="s">
        <v>68</v>
      </c>
      <c r="F15" s="18" t="s">
        <v>47</v>
      </c>
      <c r="G15" s="18" t="s">
        <v>69</v>
      </c>
      <c r="H15" s="18" t="s">
        <v>70</v>
      </c>
      <c r="I15" s="18" t="s">
        <v>50</v>
      </c>
      <c r="J15" s="18" t="s">
        <v>51</v>
      </c>
      <c r="K15" s="18" t="s">
        <v>52</v>
      </c>
      <c r="L15" s="30">
        <v>0.12</v>
      </c>
      <c r="M15" s="30">
        <v>0.25</v>
      </c>
      <c r="N15" s="30">
        <v>0.43</v>
      </c>
      <c r="O15" s="30">
        <v>0.63</v>
      </c>
      <c r="P15" s="30">
        <v>0.63</v>
      </c>
      <c r="Q15" s="18" t="s">
        <v>64</v>
      </c>
      <c r="R15" s="18" t="s">
        <v>65</v>
      </c>
      <c r="S15" s="18" t="s">
        <v>66</v>
      </c>
      <c r="T15" s="18" t="s">
        <v>56</v>
      </c>
      <c r="U15" s="18" t="s">
        <v>57</v>
      </c>
      <c r="V15" s="85">
        <v>0.12</v>
      </c>
      <c r="W15" s="80">
        <v>0.14979999999999999</v>
      </c>
      <c r="X15" s="80">
        <f t="shared" si="4"/>
        <v>1</v>
      </c>
      <c r="Y15" s="18" t="s">
        <v>223</v>
      </c>
      <c r="Z15" s="18" t="s">
        <v>228</v>
      </c>
      <c r="AA15" s="26">
        <f t="shared" si="0"/>
        <v>0.25</v>
      </c>
      <c r="AB15" s="18"/>
      <c r="AC15" s="18">
        <f t="shared" si="5"/>
        <v>0</v>
      </c>
      <c r="AD15" s="18"/>
      <c r="AE15" s="18"/>
      <c r="AF15" s="26">
        <f t="shared" si="1"/>
        <v>0.43</v>
      </c>
      <c r="AG15" s="18"/>
      <c r="AH15" s="18">
        <f t="shared" si="6"/>
        <v>0</v>
      </c>
      <c r="AI15" s="18"/>
      <c r="AJ15" s="18"/>
      <c r="AK15" s="26">
        <f t="shared" si="2"/>
        <v>0.63</v>
      </c>
      <c r="AL15" s="18"/>
      <c r="AM15" s="18">
        <f t="shared" si="7"/>
        <v>0</v>
      </c>
      <c r="AN15" s="18"/>
      <c r="AO15" s="18"/>
      <c r="AP15" s="85">
        <f t="shared" si="3"/>
        <v>0.63</v>
      </c>
      <c r="AQ15" s="80">
        <v>0.14979999999999999</v>
      </c>
      <c r="AR15" s="80">
        <f t="shared" si="8"/>
        <v>0.23777777777777775</v>
      </c>
      <c r="AS15" s="18" t="s">
        <v>224</v>
      </c>
    </row>
    <row r="16" spans="1:45" s="27" customFormat="1" ht="213.75" customHeight="1" x14ac:dyDescent="0.2">
      <c r="A16" s="19">
        <v>4</v>
      </c>
      <c r="B16" s="18" t="s">
        <v>43</v>
      </c>
      <c r="C16" s="18" t="s">
        <v>59</v>
      </c>
      <c r="D16" s="23" t="s">
        <v>71</v>
      </c>
      <c r="E16" s="18" t="s">
        <v>72</v>
      </c>
      <c r="F16" s="18" t="s">
        <v>47</v>
      </c>
      <c r="G16" s="18" t="s">
        <v>73</v>
      </c>
      <c r="H16" s="18" t="s">
        <v>74</v>
      </c>
      <c r="I16" s="30" t="s">
        <v>50</v>
      </c>
      <c r="J16" s="18" t="s">
        <v>51</v>
      </c>
      <c r="K16" s="18" t="s">
        <v>52</v>
      </c>
      <c r="L16" s="30">
        <v>0.13</v>
      </c>
      <c r="M16" s="30">
        <v>0.23</v>
      </c>
      <c r="N16" s="31">
        <v>0.6</v>
      </c>
      <c r="O16" s="31">
        <v>0.96</v>
      </c>
      <c r="P16" s="30">
        <v>0.96</v>
      </c>
      <c r="Q16" s="18" t="s">
        <v>64</v>
      </c>
      <c r="R16" s="18" t="s">
        <v>65</v>
      </c>
      <c r="S16" s="18" t="s">
        <v>66</v>
      </c>
      <c r="T16" s="18" t="s">
        <v>56</v>
      </c>
      <c r="U16" s="18" t="s">
        <v>57</v>
      </c>
      <c r="V16" s="85">
        <v>0.13</v>
      </c>
      <c r="W16" s="80">
        <v>0.1208</v>
      </c>
      <c r="X16" s="80">
        <f t="shared" si="4"/>
        <v>0.92923076923076919</v>
      </c>
      <c r="Y16" s="18" t="s">
        <v>225</v>
      </c>
      <c r="Z16" s="18" t="s">
        <v>228</v>
      </c>
      <c r="AA16" s="26">
        <f t="shared" si="0"/>
        <v>0.23</v>
      </c>
      <c r="AB16" s="18"/>
      <c r="AC16" s="18">
        <f t="shared" si="5"/>
        <v>0</v>
      </c>
      <c r="AD16" s="18"/>
      <c r="AE16" s="18"/>
      <c r="AF16" s="26">
        <f t="shared" si="1"/>
        <v>0.6</v>
      </c>
      <c r="AG16" s="18"/>
      <c r="AH16" s="18">
        <f t="shared" si="6"/>
        <v>0</v>
      </c>
      <c r="AI16" s="18"/>
      <c r="AJ16" s="18"/>
      <c r="AK16" s="26">
        <f t="shared" si="2"/>
        <v>0.96</v>
      </c>
      <c r="AL16" s="18"/>
      <c r="AM16" s="18">
        <f t="shared" si="7"/>
        <v>0</v>
      </c>
      <c r="AN16" s="18"/>
      <c r="AO16" s="18"/>
      <c r="AP16" s="85">
        <f t="shared" si="3"/>
        <v>0.96</v>
      </c>
      <c r="AQ16" s="80">
        <v>0.1208</v>
      </c>
      <c r="AR16" s="80">
        <f t="shared" si="8"/>
        <v>0.12583333333333335</v>
      </c>
      <c r="AS16" s="18" t="s">
        <v>225</v>
      </c>
    </row>
    <row r="17" spans="1:45" s="27" customFormat="1" ht="207.75" customHeight="1" x14ac:dyDescent="0.2">
      <c r="A17" s="19">
        <v>4</v>
      </c>
      <c r="B17" s="18" t="s">
        <v>43</v>
      </c>
      <c r="C17" s="18" t="s">
        <v>59</v>
      </c>
      <c r="D17" s="23" t="s">
        <v>75</v>
      </c>
      <c r="E17" s="18" t="s">
        <v>76</v>
      </c>
      <c r="F17" s="18" t="s">
        <v>47</v>
      </c>
      <c r="G17" s="18" t="s">
        <v>77</v>
      </c>
      <c r="H17" s="18" t="s">
        <v>78</v>
      </c>
      <c r="I17" s="30" t="s">
        <v>50</v>
      </c>
      <c r="J17" s="18" t="s">
        <v>51</v>
      </c>
      <c r="K17" s="18" t="s">
        <v>52</v>
      </c>
      <c r="L17" s="30">
        <v>0.05</v>
      </c>
      <c r="M17" s="30">
        <v>0.2</v>
      </c>
      <c r="N17" s="31">
        <v>0.35</v>
      </c>
      <c r="O17" s="31">
        <v>0.52</v>
      </c>
      <c r="P17" s="30">
        <v>0.52</v>
      </c>
      <c r="Q17" s="18" t="s">
        <v>64</v>
      </c>
      <c r="R17" s="18" t="s">
        <v>65</v>
      </c>
      <c r="S17" s="18" t="s">
        <v>66</v>
      </c>
      <c r="T17" s="18" t="s">
        <v>56</v>
      </c>
      <c r="U17" s="18" t="s">
        <v>57</v>
      </c>
      <c r="V17" s="85">
        <v>0.05</v>
      </c>
      <c r="W17" s="80">
        <f>156587859/27205607000</f>
        <v>5.7557200984341209E-3</v>
      </c>
      <c r="X17" s="80">
        <f t="shared" si="4"/>
        <v>0.11511440196868242</v>
      </c>
      <c r="Y17" s="18" t="s">
        <v>226</v>
      </c>
      <c r="Z17" s="18" t="s">
        <v>228</v>
      </c>
      <c r="AA17" s="26">
        <f t="shared" si="0"/>
        <v>0.2</v>
      </c>
      <c r="AB17" s="18"/>
      <c r="AC17" s="18">
        <f t="shared" si="5"/>
        <v>0</v>
      </c>
      <c r="AD17" s="18"/>
      <c r="AE17" s="18"/>
      <c r="AF17" s="26">
        <f t="shared" si="1"/>
        <v>0.35</v>
      </c>
      <c r="AG17" s="18"/>
      <c r="AH17" s="18">
        <f t="shared" si="6"/>
        <v>0</v>
      </c>
      <c r="AI17" s="18"/>
      <c r="AJ17" s="18"/>
      <c r="AK17" s="26">
        <f t="shared" si="2"/>
        <v>0.52</v>
      </c>
      <c r="AL17" s="18"/>
      <c r="AM17" s="18">
        <f t="shared" si="7"/>
        <v>0</v>
      </c>
      <c r="AN17" s="18"/>
      <c r="AO17" s="18"/>
      <c r="AP17" s="85">
        <f t="shared" si="3"/>
        <v>0.52</v>
      </c>
      <c r="AQ17" s="80">
        <v>5.8000000000000003E-2</v>
      </c>
      <c r="AR17" s="80">
        <f t="shared" si="8"/>
        <v>0.11153846153846154</v>
      </c>
      <c r="AS17" s="18" t="s">
        <v>227</v>
      </c>
    </row>
    <row r="18" spans="1:45" s="27" customFormat="1" ht="202.5" x14ac:dyDescent="0.2">
      <c r="A18" s="19">
        <v>4</v>
      </c>
      <c r="B18" s="18" t="s">
        <v>43</v>
      </c>
      <c r="C18" s="18" t="s">
        <v>59</v>
      </c>
      <c r="D18" s="23" t="s">
        <v>79</v>
      </c>
      <c r="E18" s="18" t="s">
        <v>80</v>
      </c>
      <c r="F18" s="18" t="s">
        <v>81</v>
      </c>
      <c r="G18" s="18" t="s">
        <v>82</v>
      </c>
      <c r="H18" s="18" t="s">
        <v>83</v>
      </c>
      <c r="I18" s="18" t="s">
        <v>50</v>
      </c>
      <c r="J18" s="18" t="s">
        <v>84</v>
      </c>
      <c r="K18" s="18" t="s">
        <v>52</v>
      </c>
      <c r="L18" s="30">
        <v>1</v>
      </c>
      <c r="M18" s="30">
        <v>1</v>
      </c>
      <c r="N18" s="30">
        <v>1</v>
      </c>
      <c r="O18" s="30">
        <v>1</v>
      </c>
      <c r="P18" s="30">
        <v>1</v>
      </c>
      <c r="Q18" s="18" t="s">
        <v>64</v>
      </c>
      <c r="R18" s="18" t="s">
        <v>85</v>
      </c>
      <c r="S18" s="18" t="s">
        <v>86</v>
      </c>
      <c r="T18" s="18" t="s">
        <v>56</v>
      </c>
      <c r="U18" s="18" t="s">
        <v>57</v>
      </c>
      <c r="V18" s="85">
        <f t="shared" ref="V18:V28" si="9">L18</f>
        <v>1</v>
      </c>
      <c r="W18" s="80" t="s">
        <v>196</v>
      </c>
      <c r="X18" s="80" t="s">
        <v>196</v>
      </c>
      <c r="Y18" s="18" t="s">
        <v>239</v>
      </c>
      <c r="Z18" s="80" t="s">
        <v>196</v>
      </c>
      <c r="AA18" s="26">
        <f t="shared" si="0"/>
        <v>1</v>
      </c>
      <c r="AB18" s="18"/>
      <c r="AC18" s="18">
        <f t="shared" si="5"/>
        <v>0</v>
      </c>
      <c r="AD18" s="18"/>
      <c r="AE18" s="18"/>
      <c r="AF18" s="26">
        <f t="shared" si="1"/>
        <v>1</v>
      </c>
      <c r="AG18" s="18"/>
      <c r="AH18" s="18">
        <f t="shared" si="6"/>
        <v>0</v>
      </c>
      <c r="AI18" s="18"/>
      <c r="AJ18" s="18"/>
      <c r="AK18" s="26">
        <f t="shared" si="2"/>
        <v>1</v>
      </c>
      <c r="AL18" s="18"/>
      <c r="AM18" s="18">
        <f t="shared" si="7"/>
        <v>0</v>
      </c>
      <c r="AN18" s="18"/>
      <c r="AO18" s="18"/>
      <c r="AP18" s="85">
        <f t="shared" si="3"/>
        <v>1</v>
      </c>
      <c r="AQ18" s="80" t="s">
        <v>196</v>
      </c>
      <c r="AR18" s="80" t="s">
        <v>196</v>
      </c>
      <c r="AS18" s="18" t="s">
        <v>239</v>
      </c>
    </row>
    <row r="19" spans="1:45" s="27" customFormat="1" ht="228.75" x14ac:dyDescent="0.2">
      <c r="A19" s="19">
        <v>4</v>
      </c>
      <c r="B19" s="18" t="s">
        <v>43</v>
      </c>
      <c r="C19" s="18" t="s">
        <v>59</v>
      </c>
      <c r="D19" s="23" t="s">
        <v>87</v>
      </c>
      <c r="E19" s="18" t="s">
        <v>88</v>
      </c>
      <c r="F19" s="18" t="s">
        <v>81</v>
      </c>
      <c r="G19" s="18" t="s">
        <v>89</v>
      </c>
      <c r="H19" s="18" t="s">
        <v>90</v>
      </c>
      <c r="I19" s="18" t="s">
        <v>50</v>
      </c>
      <c r="J19" s="18" t="s">
        <v>84</v>
      </c>
      <c r="K19" s="18" t="s">
        <v>52</v>
      </c>
      <c r="L19" s="30">
        <v>1</v>
      </c>
      <c r="M19" s="30">
        <v>1</v>
      </c>
      <c r="N19" s="30">
        <v>1</v>
      </c>
      <c r="O19" s="30">
        <v>1</v>
      </c>
      <c r="P19" s="30">
        <v>1</v>
      </c>
      <c r="Q19" s="18" t="s">
        <v>64</v>
      </c>
      <c r="R19" s="18" t="s">
        <v>85</v>
      </c>
      <c r="S19" s="18" t="s">
        <v>91</v>
      </c>
      <c r="T19" s="18" t="s">
        <v>56</v>
      </c>
      <c r="U19" s="18" t="s">
        <v>57</v>
      </c>
      <c r="V19" s="85">
        <f t="shared" si="9"/>
        <v>1</v>
      </c>
      <c r="W19" s="80">
        <v>0</v>
      </c>
      <c r="X19" s="80">
        <f t="shared" si="4"/>
        <v>0</v>
      </c>
      <c r="Y19" s="18" t="s">
        <v>229</v>
      </c>
      <c r="Z19" s="18"/>
      <c r="AA19" s="26">
        <f t="shared" si="0"/>
        <v>1</v>
      </c>
      <c r="AB19" s="18"/>
      <c r="AC19" s="18">
        <f t="shared" si="5"/>
        <v>0</v>
      </c>
      <c r="AD19" s="18"/>
      <c r="AE19" s="18"/>
      <c r="AF19" s="26">
        <f t="shared" si="1"/>
        <v>1</v>
      </c>
      <c r="AG19" s="18"/>
      <c r="AH19" s="18">
        <f t="shared" si="6"/>
        <v>0</v>
      </c>
      <c r="AI19" s="18"/>
      <c r="AJ19" s="18"/>
      <c r="AK19" s="26">
        <f t="shared" si="2"/>
        <v>1</v>
      </c>
      <c r="AL19" s="18"/>
      <c r="AM19" s="18">
        <f t="shared" si="7"/>
        <v>0</v>
      </c>
      <c r="AN19" s="18"/>
      <c r="AO19" s="18"/>
      <c r="AP19" s="85">
        <f t="shared" si="3"/>
        <v>1</v>
      </c>
      <c r="AQ19" s="80">
        <v>0</v>
      </c>
      <c r="AR19" s="80">
        <f t="shared" si="8"/>
        <v>0</v>
      </c>
      <c r="AS19" s="18" t="s">
        <v>229</v>
      </c>
    </row>
    <row r="20" spans="1:45" s="27" customFormat="1" ht="94.5" x14ac:dyDescent="0.2">
      <c r="A20" s="19">
        <v>4</v>
      </c>
      <c r="B20" s="18" t="s">
        <v>43</v>
      </c>
      <c r="C20" s="18" t="s">
        <v>59</v>
      </c>
      <c r="D20" s="23" t="s">
        <v>92</v>
      </c>
      <c r="E20" s="18" t="s">
        <v>93</v>
      </c>
      <c r="F20" s="18" t="s">
        <v>81</v>
      </c>
      <c r="G20" s="18" t="s">
        <v>94</v>
      </c>
      <c r="H20" s="18" t="s">
        <v>95</v>
      </c>
      <c r="I20" s="18" t="s">
        <v>50</v>
      </c>
      <c r="J20" s="18" t="s">
        <v>84</v>
      </c>
      <c r="K20" s="18" t="s">
        <v>52</v>
      </c>
      <c r="L20" s="30">
        <v>0.9</v>
      </c>
      <c r="M20" s="30">
        <v>0.9</v>
      </c>
      <c r="N20" s="30">
        <v>0.9</v>
      </c>
      <c r="O20" s="30">
        <v>0.9</v>
      </c>
      <c r="P20" s="30">
        <v>0.9</v>
      </c>
      <c r="Q20" s="18" t="s">
        <v>64</v>
      </c>
      <c r="R20" s="18" t="s">
        <v>96</v>
      </c>
      <c r="S20" s="18" t="s">
        <v>91</v>
      </c>
      <c r="T20" s="18" t="s">
        <v>56</v>
      </c>
      <c r="U20" s="18" t="s">
        <v>57</v>
      </c>
      <c r="V20" s="85">
        <f t="shared" si="9"/>
        <v>0.9</v>
      </c>
      <c r="W20" s="80" t="s">
        <v>196</v>
      </c>
      <c r="X20" s="80" t="s">
        <v>196</v>
      </c>
      <c r="Y20" s="18" t="s">
        <v>239</v>
      </c>
      <c r="Z20" s="80" t="s">
        <v>196</v>
      </c>
      <c r="AA20" s="26">
        <f t="shared" si="0"/>
        <v>0.9</v>
      </c>
      <c r="AB20" s="18"/>
      <c r="AC20" s="18">
        <f t="shared" si="5"/>
        <v>0</v>
      </c>
      <c r="AD20" s="18"/>
      <c r="AE20" s="18"/>
      <c r="AF20" s="26">
        <f t="shared" si="1"/>
        <v>0.9</v>
      </c>
      <c r="AG20" s="18"/>
      <c r="AH20" s="18">
        <f t="shared" si="6"/>
        <v>0</v>
      </c>
      <c r="AI20" s="18"/>
      <c r="AJ20" s="18"/>
      <c r="AK20" s="26">
        <f t="shared" si="2"/>
        <v>0.9</v>
      </c>
      <c r="AL20" s="18"/>
      <c r="AM20" s="18">
        <f t="shared" si="7"/>
        <v>0</v>
      </c>
      <c r="AN20" s="18"/>
      <c r="AO20" s="18"/>
      <c r="AP20" s="85">
        <f t="shared" si="3"/>
        <v>0.9</v>
      </c>
      <c r="AQ20" s="80" t="s">
        <v>196</v>
      </c>
      <c r="AR20" s="80" t="s">
        <v>196</v>
      </c>
      <c r="AS20" s="18" t="s">
        <v>239</v>
      </c>
    </row>
    <row r="21" spans="1:45" s="27" customFormat="1" ht="81" x14ac:dyDescent="0.2">
      <c r="A21" s="19">
        <v>4</v>
      </c>
      <c r="B21" s="18" t="s">
        <v>43</v>
      </c>
      <c r="C21" s="18" t="s">
        <v>59</v>
      </c>
      <c r="D21" s="23" t="s">
        <v>97</v>
      </c>
      <c r="E21" s="18" t="s">
        <v>98</v>
      </c>
      <c r="F21" s="18" t="s">
        <v>81</v>
      </c>
      <c r="G21" s="18" t="s">
        <v>94</v>
      </c>
      <c r="H21" s="18" t="s">
        <v>99</v>
      </c>
      <c r="I21" s="18" t="s">
        <v>50</v>
      </c>
      <c r="J21" s="18" t="s">
        <v>51</v>
      </c>
      <c r="K21" s="18" t="s">
        <v>52</v>
      </c>
      <c r="L21" s="30">
        <v>0</v>
      </c>
      <c r="M21" s="30">
        <v>0</v>
      </c>
      <c r="N21" s="30">
        <v>0</v>
      </c>
      <c r="O21" s="30">
        <v>1</v>
      </c>
      <c r="P21" s="30">
        <v>1</v>
      </c>
      <c r="Q21" s="18" t="s">
        <v>64</v>
      </c>
      <c r="R21" s="32" t="s">
        <v>96</v>
      </c>
      <c r="S21" s="32" t="s">
        <v>91</v>
      </c>
      <c r="T21" s="32" t="s">
        <v>56</v>
      </c>
      <c r="U21" s="32" t="s">
        <v>208</v>
      </c>
      <c r="V21" s="85" t="s">
        <v>162</v>
      </c>
      <c r="W21" s="80" t="s">
        <v>162</v>
      </c>
      <c r="X21" s="80" t="s">
        <v>162</v>
      </c>
      <c r="Y21" s="18" t="s">
        <v>100</v>
      </c>
      <c r="Z21" s="32" t="s">
        <v>162</v>
      </c>
      <c r="AA21" s="26">
        <f t="shared" si="0"/>
        <v>0</v>
      </c>
      <c r="AB21" s="18"/>
      <c r="AC21" s="18" t="e">
        <f t="shared" si="5"/>
        <v>#DIV/0!</v>
      </c>
      <c r="AD21" s="18"/>
      <c r="AE21" s="18"/>
      <c r="AF21" s="26">
        <f t="shared" si="1"/>
        <v>0</v>
      </c>
      <c r="AG21" s="18"/>
      <c r="AH21" s="18" t="e">
        <f t="shared" si="6"/>
        <v>#DIV/0!</v>
      </c>
      <c r="AI21" s="18"/>
      <c r="AJ21" s="18"/>
      <c r="AK21" s="26">
        <f t="shared" si="2"/>
        <v>1</v>
      </c>
      <c r="AL21" s="18"/>
      <c r="AM21" s="18">
        <f t="shared" si="7"/>
        <v>0</v>
      </c>
      <c r="AN21" s="18"/>
      <c r="AO21" s="18"/>
      <c r="AP21" s="85">
        <f t="shared" si="3"/>
        <v>1</v>
      </c>
      <c r="AQ21" s="80">
        <v>0</v>
      </c>
      <c r="AR21" s="80">
        <f t="shared" si="8"/>
        <v>0</v>
      </c>
      <c r="AS21" s="18" t="s">
        <v>100</v>
      </c>
    </row>
    <row r="22" spans="1:45" s="27" customFormat="1" ht="68.25" x14ac:dyDescent="0.2">
      <c r="A22" s="19">
        <v>4</v>
      </c>
      <c r="B22" s="18" t="s">
        <v>43</v>
      </c>
      <c r="C22" s="18" t="s">
        <v>101</v>
      </c>
      <c r="D22" s="23" t="s">
        <v>102</v>
      </c>
      <c r="E22" s="18" t="s">
        <v>103</v>
      </c>
      <c r="F22" s="18" t="s">
        <v>81</v>
      </c>
      <c r="G22" s="18" t="s">
        <v>104</v>
      </c>
      <c r="H22" s="18" t="s">
        <v>105</v>
      </c>
      <c r="I22" s="18" t="s">
        <v>50</v>
      </c>
      <c r="J22" s="18" t="s">
        <v>106</v>
      </c>
      <c r="K22" s="18" t="s">
        <v>107</v>
      </c>
      <c r="L22" s="18">
        <v>4320</v>
      </c>
      <c r="M22" s="18">
        <v>4320</v>
      </c>
      <c r="N22" s="18">
        <v>4320</v>
      </c>
      <c r="O22" s="18">
        <v>4320</v>
      </c>
      <c r="P22" s="18">
        <f t="shared" ref="P22:P28" si="10">SUM(L22:O22)</f>
        <v>17280</v>
      </c>
      <c r="Q22" s="18" t="s">
        <v>64</v>
      </c>
      <c r="R22" s="18" t="s">
        <v>108</v>
      </c>
      <c r="S22" s="18" t="s">
        <v>109</v>
      </c>
      <c r="T22" s="18" t="s">
        <v>110</v>
      </c>
      <c r="U22" s="18" t="s">
        <v>111</v>
      </c>
      <c r="V22" s="65">
        <f t="shared" si="9"/>
        <v>4320</v>
      </c>
      <c r="W22" s="19">
        <v>2329</v>
      </c>
      <c r="X22" s="80">
        <f t="shared" si="4"/>
        <v>0.53912037037037042</v>
      </c>
      <c r="Y22" s="18" t="s">
        <v>230</v>
      </c>
      <c r="Z22" s="18" t="s">
        <v>112</v>
      </c>
      <c r="AA22" s="26">
        <f t="shared" si="0"/>
        <v>4320</v>
      </c>
      <c r="AB22" s="18"/>
      <c r="AC22" s="18">
        <f t="shared" si="5"/>
        <v>0</v>
      </c>
      <c r="AD22" s="18"/>
      <c r="AE22" s="18"/>
      <c r="AF22" s="26">
        <f t="shared" si="1"/>
        <v>4320</v>
      </c>
      <c r="AG22" s="18"/>
      <c r="AH22" s="18">
        <f t="shared" si="6"/>
        <v>0</v>
      </c>
      <c r="AI22" s="18"/>
      <c r="AJ22" s="18"/>
      <c r="AK22" s="26">
        <f t="shared" si="2"/>
        <v>4320</v>
      </c>
      <c r="AL22" s="18"/>
      <c r="AM22" s="18">
        <f t="shared" si="7"/>
        <v>0</v>
      </c>
      <c r="AN22" s="18"/>
      <c r="AO22" s="18"/>
      <c r="AP22" s="19">
        <f t="shared" si="3"/>
        <v>17280</v>
      </c>
      <c r="AQ22" s="19">
        <v>2329</v>
      </c>
      <c r="AR22" s="80">
        <f t="shared" si="8"/>
        <v>0.1347800925925926</v>
      </c>
      <c r="AS22" s="18" t="s">
        <v>230</v>
      </c>
    </row>
    <row r="23" spans="1:45" s="27" customFormat="1" ht="54.75" x14ac:dyDescent="0.2">
      <c r="A23" s="19">
        <v>4</v>
      </c>
      <c r="B23" s="18" t="s">
        <v>43</v>
      </c>
      <c r="C23" s="18" t="s">
        <v>101</v>
      </c>
      <c r="D23" s="23" t="s">
        <v>113</v>
      </c>
      <c r="E23" s="18" t="s">
        <v>114</v>
      </c>
      <c r="F23" s="18" t="s">
        <v>47</v>
      </c>
      <c r="G23" s="18" t="s">
        <v>115</v>
      </c>
      <c r="H23" s="18" t="s">
        <v>116</v>
      </c>
      <c r="I23" s="18" t="s">
        <v>50</v>
      </c>
      <c r="J23" s="18" t="s">
        <v>106</v>
      </c>
      <c r="K23" s="18" t="s">
        <v>117</v>
      </c>
      <c r="L23" s="38">
        <v>1020</v>
      </c>
      <c r="M23" s="38">
        <v>1020</v>
      </c>
      <c r="N23" s="38">
        <v>1020</v>
      </c>
      <c r="O23" s="38">
        <v>1020</v>
      </c>
      <c r="P23" s="18">
        <f t="shared" si="10"/>
        <v>4080</v>
      </c>
      <c r="Q23" s="18" t="s">
        <v>64</v>
      </c>
      <c r="R23" s="18" t="s">
        <v>118</v>
      </c>
      <c r="S23" s="18" t="s">
        <v>109</v>
      </c>
      <c r="T23" s="18" t="s">
        <v>110</v>
      </c>
      <c r="U23" s="18" t="s">
        <v>111</v>
      </c>
      <c r="V23" s="65">
        <f t="shared" si="9"/>
        <v>1020</v>
      </c>
      <c r="W23" s="19">
        <v>512</v>
      </c>
      <c r="X23" s="80">
        <f t="shared" si="4"/>
        <v>0.50196078431372548</v>
      </c>
      <c r="Y23" s="18" t="s">
        <v>231</v>
      </c>
      <c r="Z23" s="18" t="s">
        <v>112</v>
      </c>
      <c r="AA23" s="26">
        <f t="shared" si="0"/>
        <v>1020</v>
      </c>
      <c r="AB23" s="18"/>
      <c r="AC23" s="18">
        <f t="shared" si="5"/>
        <v>0</v>
      </c>
      <c r="AD23" s="18"/>
      <c r="AE23" s="18"/>
      <c r="AF23" s="26">
        <f t="shared" si="1"/>
        <v>1020</v>
      </c>
      <c r="AG23" s="18"/>
      <c r="AH23" s="18">
        <f t="shared" si="6"/>
        <v>0</v>
      </c>
      <c r="AI23" s="18"/>
      <c r="AJ23" s="18"/>
      <c r="AK23" s="26">
        <f t="shared" si="2"/>
        <v>1020</v>
      </c>
      <c r="AL23" s="18"/>
      <c r="AM23" s="18">
        <f t="shared" si="7"/>
        <v>0</v>
      </c>
      <c r="AN23" s="18"/>
      <c r="AO23" s="18"/>
      <c r="AP23" s="19">
        <f t="shared" si="3"/>
        <v>4080</v>
      </c>
      <c r="AQ23" s="19">
        <v>512</v>
      </c>
      <c r="AR23" s="80">
        <f t="shared" si="8"/>
        <v>0.12549019607843137</v>
      </c>
      <c r="AS23" s="18" t="s">
        <v>231</v>
      </c>
    </row>
    <row r="24" spans="1:45" s="27" customFormat="1" ht="68.25" x14ac:dyDescent="0.2">
      <c r="A24" s="19">
        <v>4</v>
      </c>
      <c r="B24" s="18" t="s">
        <v>43</v>
      </c>
      <c r="C24" s="18" t="s">
        <v>101</v>
      </c>
      <c r="D24" s="23" t="s">
        <v>119</v>
      </c>
      <c r="E24" s="18" t="s">
        <v>120</v>
      </c>
      <c r="F24" s="18" t="s">
        <v>47</v>
      </c>
      <c r="G24" s="18" t="s">
        <v>121</v>
      </c>
      <c r="H24" s="18" t="s">
        <v>122</v>
      </c>
      <c r="I24" s="18" t="s">
        <v>50</v>
      </c>
      <c r="J24" s="18" t="s">
        <v>106</v>
      </c>
      <c r="K24" s="18" t="s">
        <v>123</v>
      </c>
      <c r="L24" s="38">
        <v>39</v>
      </c>
      <c r="M24" s="38">
        <v>63</v>
      </c>
      <c r="N24" s="38">
        <v>87</v>
      </c>
      <c r="O24" s="38">
        <v>63</v>
      </c>
      <c r="P24" s="18">
        <f t="shared" si="10"/>
        <v>252</v>
      </c>
      <c r="Q24" s="18" t="s">
        <v>64</v>
      </c>
      <c r="R24" s="18" t="s">
        <v>124</v>
      </c>
      <c r="S24" s="18" t="s">
        <v>125</v>
      </c>
      <c r="T24" s="18" t="s">
        <v>110</v>
      </c>
      <c r="U24" s="18" t="s">
        <v>111</v>
      </c>
      <c r="V24" s="65">
        <f t="shared" si="9"/>
        <v>39</v>
      </c>
      <c r="W24" s="19">
        <v>0</v>
      </c>
      <c r="X24" s="80">
        <f t="shared" si="4"/>
        <v>0</v>
      </c>
      <c r="Y24" s="18" t="s">
        <v>126</v>
      </c>
      <c r="Z24" s="18" t="s">
        <v>112</v>
      </c>
      <c r="AA24" s="26">
        <f t="shared" si="0"/>
        <v>63</v>
      </c>
      <c r="AB24" s="18"/>
      <c r="AC24" s="18">
        <f t="shared" si="5"/>
        <v>0</v>
      </c>
      <c r="AD24" s="18"/>
      <c r="AE24" s="18"/>
      <c r="AF24" s="26">
        <f t="shared" si="1"/>
        <v>87</v>
      </c>
      <c r="AG24" s="18"/>
      <c r="AH24" s="18">
        <f t="shared" si="6"/>
        <v>0</v>
      </c>
      <c r="AI24" s="18"/>
      <c r="AJ24" s="18"/>
      <c r="AK24" s="26">
        <f t="shared" si="2"/>
        <v>63</v>
      </c>
      <c r="AL24" s="18"/>
      <c r="AM24" s="18">
        <f t="shared" si="7"/>
        <v>0</v>
      </c>
      <c r="AN24" s="18"/>
      <c r="AO24" s="18"/>
      <c r="AP24" s="19">
        <f t="shared" si="3"/>
        <v>252</v>
      </c>
      <c r="AQ24" s="19">
        <v>0</v>
      </c>
      <c r="AR24" s="80">
        <f t="shared" si="8"/>
        <v>0</v>
      </c>
      <c r="AS24" s="18" t="s">
        <v>126</v>
      </c>
    </row>
    <row r="25" spans="1:45" s="27" customFormat="1" ht="68.25" x14ac:dyDescent="0.2">
      <c r="A25" s="19">
        <v>4</v>
      </c>
      <c r="B25" s="18" t="s">
        <v>43</v>
      </c>
      <c r="C25" s="18" t="s">
        <v>101</v>
      </c>
      <c r="D25" s="23" t="s">
        <v>127</v>
      </c>
      <c r="E25" s="18" t="s">
        <v>128</v>
      </c>
      <c r="F25" s="18" t="s">
        <v>81</v>
      </c>
      <c r="G25" s="18" t="s">
        <v>129</v>
      </c>
      <c r="H25" s="18" t="s">
        <v>130</v>
      </c>
      <c r="I25" s="18" t="s">
        <v>50</v>
      </c>
      <c r="J25" s="18" t="s">
        <v>106</v>
      </c>
      <c r="K25" s="18" t="s">
        <v>131</v>
      </c>
      <c r="L25" s="18">
        <v>50</v>
      </c>
      <c r="M25" s="18">
        <v>100</v>
      </c>
      <c r="N25" s="18">
        <v>120</v>
      </c>
      <c r="O25" s="18">
        <v>80</v>
      </c>
      <c r="P25" s="18">
        <f t="shared" si="10"/>
        <v>350</v>
      </c>
      <c r="Q25" s="18" t="s">
        <v>64</v>
      </c>
      <c r="R25" s="18" t="s">
        <v>124</v>
      </c>
      <c r="S25" s="18" t="s">
        <v>125</v>
      </c>
      <c r="T25" s="18" t="s">
        <v>110</v>
      </c>
      <c r="U25" s="18" t="s">
        <v>111</v>
      </c>
      <c r="V25" s="65">
        <f t="shared" si="9"/>
        <v>50</v>
      </c>
      <c r="W25" s="19">
        <v>0</v>
      </c>
      <c r="X25" s="80">
        <f t="shared" si="4"/>
        <v>0</v>
      </c>
      <c r="Y25" s="18" t="s">
        <v>126</v>
      </c>
      <c r="Z25" s="18" t="s">
        <v>112</v>
      </c>
      <c r="AA25" s="26">
        <f t="shared" si="0"/>
        <v>100</v>
      </c>
      <c r="AB25" s="18"/>
      <c r="AC25" s="18">
        <f t="shared" si="5"/>
        <v>0</v>
      </c>
      <c r="AD25" s="18"/>
      <c r="AE25" s="18"/>
      <c r="AF25" s="26">
        <f t="shared" si="1"/>
        <v>120</v>
      </c>
      <c r="AG25" s="18"/>
      <c r="AH25" s="18">
        <f t="shared" si="6"/>
        <v>0</v>
      </c>
      <c r="AI25" s="18"/>
      <c r="AJ25" s="18"/>
      <c r="AK25" s="26">
        <f t="shared" si="2"/>
        <v>80</v>
      </c>
      <c r="AL25" s="18"/>
      <c r="AM25" s="18">
        <f t="shared" si="7"/>
        <v>0</v>
      </c>
      <c r="AN25" s="18"/>
      <c r="AO25" s="18"/>
      <c r="AP25" s="19">
        <f t="shared" si="3"/>
        <v>350</v>
      </c>
      <c r="AQ25" s="19">
        <v>0</v>
      </c>
      <c r="AR25" s="80">
        <f t="shared" si="8"/>
        <v>0</v>
      </c>
      <c r="AS25" s="18" t="s">
        <v>126</v>
      </c>
    </row>
    <row r="26" spans="1:45" s="27" customFormat="1" ht="94.5" x14ac:dyDescent="0.2">
      <c r="A26" s="19">
        <v>4</v>
      </c>
      <c r="B26" s="18" t="s">
        <v>43</v>
      </c>
      <c r="C26" s="18" t="s">
        <v>101</v>
      </c>
      <c r="D26" s="23" t="s">
        <v>132</v>
      </c>
      <c r="E26" s="18" t="s">
        <v>133</v>
      </c>
      <c r="F26" s="18" t="s">
        <v>81</v>
      </c>
      <c r="G26" s="18" t="s">
        <v>134</v>
      </c>
      <c r="H26" s="18" t="s">
        <v>135</v>
      </c>
      <c r="I26" s="18" t="s">
        <v>50</v>
      </c>
      <c r="J26" s="18" t="s">
        <v>106</v>
      </c>
      <c r="K26" s="18" t="s">
        <v>136</v>
      </c>
      <c r="L26" s="18">
        <v>40</v>
      </c>
      <c r="M26" s="18">
        <v>84</v>
      </c>
      <c r="N26" s="18">
        <v>84</v>
      </c>
      <c r="O26" s="18">
        <v>52</v>
      </c>
      <c r="P26" s="18">
        <f t="shared" si="10"/>
        <v>260</v>
      </c>
      <c r="Q26" s="18" t="s">
        <v>64</v>
      </c>
      <c r="R26" s="18" t="s">
        <v>137</v>
      </c>
      <c r="S26" s="18" t="s">
        <v>138</v>
      </c>
      <c r="T26" s="18" t="s">
        <v>110</v>
      </c>
      <c r="U26" s="18" t="s">
        <v>208</v>
      </c>
      <c r="V26" s="65">
        <f t="shared" si="9"/>
        <v>40</v>
      </c>
      <c r="W26" s="19">
        <v>44</v>
      </c>
      <c r="X26" s="80">
        <f t="shared" si="4"/>
        <v>1</v>
      </c>
      <c r="Y26" s="18" t="s">
        <v>139</v>
      </c>
      <c r="Z26" s="18" t="s">
        <v>112</v>
      </c>
      <c r="AA26" s="26">
        <f t="shared" si="0"/>
        <v>84</v>
      </c>
      <c r="AB26" s="18"/>
      <c r="AC26" s="18">
        <f t="shared" si="5"/>
        <v>0</v>
      </c>
      <c r="AD26" s="18"/>
      <c r="AE26" s="18"/>
      <c r="AF26" s="26">
        <f t="shared" si="1"/>
        <v>84</v>
      </c>
      <c r="AG26" s="18"/>
      <c r="AH26" s="18">
        <f t="shared" si="6"/>
        <v>0</v>
      </c>
      <c r="AI26" s="18"/>
      <c r="AJ26" s="18"/>
      <c r="AK26" s="26">
        <f t="shared" si="2"/>
        <v>52</v>
      </c>
      <c r="AL26" s="18"/>
      <c r="AM26" s="18">
        <f t="shared" si="7"/>
        <v>0</v>
      </c>
      <c r="AN26" s="18"/>
      <c r="AO26" s="18"/>
      <c r="AP26" s="19">
        <f t="shared" si="3"/>
        <v>260</v>
      </c>
      <c r="AQ26" s="19">
        <v>44</v>
      </c>
      <c r="AR26" s="80">
        <f t="shared" si="8"/>
        <v>0.16923076923076924</v>
      </c>
      <c r="AS26" s="18" t="s">
        <v>139</v>
      </c>
    </row>
    <row r="27" spans="1:45" s="27" customFormat="1" ht="81" x14ac:dyDescent="0.2">
      <c r="A27" s="19">
        <v>4</v>
      </c>
      <c r="B27" s="18" t="s">
        <v>43</v>
      </c>
      <c r="C27" s="18" t="s">
        <v>101</v>
      </c>
      <c r="D27" s="23" t="s">
        <v>140</v>
      </c>
      <c r="E27" s="18" t="s">
        <v>141</v>
      </c>
      <c r="F27" s="18" t="s">
        <v>81</v>
      </c>
      <c r="G27" s="18" t="s">
        <v>142</v>
      </c>
      <c r="H27" s="18" t="s">
        <v>143</v>
      </c>
      <c r="I27" s="18" t="s">
        <v>50</v>
      </c>
      <c r="J27" s="18" t="s">
        <v>106</v>
      </c>
      <c r="K27" s="18" t="s">
        <v>136</v>
      </c>
      <c r="L27" s="18">
        <v>65</v>
      </c>
      <c r="M27" s="18">
        <v>75</v>
      </c>
      <c r="N27" s="18">
        <v>75</v>
      </c>
      <c r="O27" s="18">
        <v>75</v>
      </c>
      <c r="P27" s="18">
        <f t="shared" si="10"/>
        <v>290</v>
      </c>
      <c r="Q27" s="18" t="s">
        <v>64</v>
      </c>
      <c r="R27" s="18" t="s">
        <v>144</v>
      </c>
      <c r="S27" s="18" t="s">
        <v>138</v>
      </c>
      <c r="T27" s="18" t="s">
        <v>110</v>
      </c>
      <c r="U27" s="18" t="s">
        <v>208</v>
      </c>
      <c r="V27" s="65">
        <f t="shared" si="9"/>
        <v>65</v>
      </c>
      <c r="W27" s="19">
        <v>34</v>
      </c>
      <c r="X27" s="80">
        <f t="shared" si="4"/>
        <v>0.52307692307692311</v>
      </c>
      <c r="Y27" s="18" t="s">
        <v>145</v>
      </c>
      <c r="Z27" s="18" t="s">
        <v>112</v>
      </c>
      <c r="AA27" s="26">
        <f t="shared" si="0"/>
        <v>75</v>
      </c>
      <c r="AB27" s="18"/>
      <c r="AC27" s="18">
        <f t="shared" si="5"/>
        <v>0</v>
      </c>
      <c r="AD27" s="18"/>
      <c r="AE27" s="18"/>
      <c r="AF27" s="26">
        <f t="shared" si="1"/>
        <v>75</v>
      </c>
      <c r="AG27" s="18"/>
      <c r="AH27" s="18">
        <f t="shared" si="6"/>
        <v>0</v>
      </c>
      <c r="AI27" s="18"/>
      <c r="AJ27" s="18"/>
      <c r="AK27" s="26">
        <f t="shared" si="2"/>
        <v>75</v>
      </c>
      <c r="AL27" s="18"/>
      <c r="AM27" s="18">
        <f t="shared" si="7"/>
        <v>0</v>
      </c>
      <c r="AN27" s="18"/>
      <c r="AO27" s="18"/>
      <c r="AP27" s="19">
        <f t="shared" si="3"/>
        <v>290</v>
      </c>
      <c r="AQ27" s="19">
        <v>34</v>
      </c>
      <c r="AR27" s="80">
        <f t="shared" si="8"/>
        <v>0.11724137931034483</v>
      </c>
      <c r="AS27" s="18" t="s">
        <v>145</v>
      </c>
    </row>
    <row r="28" spans="1:45" s="27" customFormat="1" ht="81" x14ac:dyDescent="0.2">
      <c r="A28" s="19">
        <v>4</v>
      </c>
      <c r="B28" s="18" t="s">
        <v>43</v>
      </c>
      <c r="C28" s="18" t="s">
        <v>101</v>
      </c>
      <c r="D28" s="23" t="s">
        <v>146</v>
      </c>
      <c r="E28" s="18" t="s">
        <v>147</v>
      </c>
      <c r="F28" s="18" t="s">
        <v>81</v>
      </c>
      <c r="G28" s="18" t="s">
        <v>148</v>
      </c>
      <c r="H28" s="18" t="s">
        <v>149</v>
      </c>
      <c r="I28" s="18" t="s">
        <v>50</v>
      </c>
      <c r="J28" s="18" t="s">
        <v>106</v>
      </c>
      <c r="K28" s="18" t="s">
        <v>136</v>
      </c>
      <c r="L28" s="18">
        <v>12</v>
      </c>
      <c r="M28" s="18">
        <v>24</v>
      </c>
      <c r="N28" s="18">
        <v>24</v>
      </c>
      <c r="O28" s="18">
        <v>17</v>
      </c>
      <c r="P28" s="18">
        <f t="shared" si="10"/>
        <v>77</v>
      </c>
      <c r="Q28" s="18" t="s">
        <v>64</v>
      </c>
      <c r="R28" s="18" t="s">
        <v>150</v>
      </c>
      <c r="S28" s="18" t="s">
        <v>138</v>
      </c>
      <c r="T28" s="18" t="s">
        <v>110</v>
      </c>
      <c r="U28" s="18" t="s">
        <v>208</v>
      </c>
      <c r="V28" s="65">
        <f t="shared" si="9"/>
        <v>12</v>
      </c>
      <c r="W28" s="19">
        <v>0</v>
      </c>
      <c r="X28" s="80">
        <f t="shared" si="4"/>
        <v>0</v>
      </c>
      <c r="Y28" s="18" t="s">
        <v>126</v>
      </c>
      <c r="Z28" s="18" t="s">
        <v>112</v>
      </c>
      <c r="AA28" s="26">
        <f t="shared" si="0"/>
        <v>24</v>
      </c>
      <c r="AB28" s="18"/>
      <c r="AC28" s="18">
        <f t="shared" si="5"/>
        <v>0</v>
      </c>
      <c r="AD28" s="18"/>
      <c r="AE28" s="18"/>
      <c r="AF28" s="26">
        <f t="shared" si="1"/>
        <v>24</v>
      </c>
      <c r="AG28" s="18"/>
      <c r="AH28" s="18">
        <f t="shared" si="6"/>
        <v>0</v>
      </c>
      <c r="AI28" s="18"/>
      <c r="AJ28" s="18"/>
      <c r="AK28" s="26">
        <f t="shared" si="2"/>
        <v>17</v>
      </c>
      <c r="AL28" s="18"/>
      <c r="AM28" s="18">
        <f t="shared" si="7"/>
        <v>0</v>
      </c>
      <c r="AN28" s="18"/>
      <c r="AO28" s="18"/>
      <c r="AP28" s="19">
        <f t="shared" si="3"/>
        <v>77</v>
      </c>
      <c r="AQ28" s="19">
        <v>0</v>
      </c>
      <c r="AR28" s="80">
        <f t="shared" si="8"/>
        <v>0</v>
      </c>
      <c r="AS28" s="18" t="s">
        <v>126</v>
      </c>
    </row>
    <row r="29" spans="1:45" s="5" customFormat="1" x14ac:dyDescent="0.2">
      <c r="A29" s="10"/>
      <c r="B29" s="10"/>
      <c r="C29" s="10"/>
      <c r="D29" s="10"/>
      <c r="E29" s="13" t="s">
        <v>151</v>
      </c>
      <c r="F29" s="10"/>
      <c r="G29" s="10"/>
      <c r="H29" s="10"/>
      <c r="I29" s="10"/>
      <c r="J29" s="10"/>
      <c r="K29" s="10"/>
      <c r="L29" s="15"/>
      <c r="M29" s="15"/>
      <c r="N29" s="15"/>
      <c r="O29" s="15"/>
      <c r="P29" s="15"/>
      <c r="Q29" s="10"/>
      <c r="R29" s="10"/>
      <c r="S29" s="10"/>
      <c r="T29" s="10"/>
      <c r="U29" s="10"/>
      <c r="V29" s="66"/>
      <c r="W29" s="66"/>
      <c r="X29" s="81">
        <f>AVERAGE(X13:X28)*80%</f>
        <v>0.37390021659736472</v>
      </c>
      <c r="Y29" s="15"/>
      <c r="Z29" s="15"/>
      <c r="AA29" s="15"/>
      <c r="AB29" s="15"/>
      <c r="AC29" s="15" t="e">
        <f>AVERAGE(AC13:AC28)*80%</f>
        <v>#DIV/0!</v>
      </c>
      <c r="AD29" s="15"/>
      <c r="AE29" s="15"/>
      <c r="AF29" s="15"/>
      <c r="AG29" s="15"/>
      <c r="AH29" s="15" t="e">
        <f>AVERAGE(AH13:AH28)*80%</f>
        <v>#DIV/0!</v>
      </c>
      <c r="AI29" s="15"/>
      <c r="AJ29" s="15"/>
      <c r="AK29" s="15"/>
      <c r="AL29" s="15"/>
      <c r="AM29" s="15">
        <f>AVERAGE(AM13:AM28)*80%</f>
        <v>0</v>
      </c>
      <c r="AN29" s="10"/>
      <c r="AO29" s="10"/>
      <c r="AP29" s="66"/>
      <c r="AQ29" s="66"/>
      <c r="AR29" s="81">
        <f>AVERAGE(AR13:AR28)*80%</f>
        <v>8.8996026937152709E-2</v>
      </c>
      <c r="AS29" s="10"/>
    </row>
    <row r="30" spans="1:45" s="52" customFormat="1" ht="105" customHeight="1" x14ac:dyDescent="0.2">
      <c r="A30" s="33">
        <v>7</v>
      </c>
      <c r="B30" s="24" t="s">
        <v>152</v>
      </c>
      <c r="C30" s="24" t="s">
        <v>153</v>
      </c>
      <c r="D30" s="39" t="s">
        <v>154</v>
      </c>
      <c r="E30" s="40" t="s">
        <v>155</v>
      </c>
      <c r="F30" s="40" t="s">
        <v>156</v>
      </c>
      <c r="G30" s="40" t="s">
        <v>157</v>
      </c>
      <c r="H30" s="40" t="s">
        <v>158</v>
      </c>
      <c r="I30" s="41" t="s">
        <v>159</v>
      </c>
      <c r="J30" s="40" t="s">
        <v>160</v>
      </c>
      <c r="K30" s="40" t="s">
        <v>161</v>
      </c>
      <c r="L30" s="42" t="s">
        <v>162</v>
      </c>
      <c r="M30" s="43">
        <v>0.8</v>
      </c>
      <c r="N30" s="42" t="s">
        <v>162</v>
      </c>
      <c r="O30" s="44">
        <v>0.8</v>
      </c>
      <c r="P30" s="44">
        <v>0.8</v>
      </c>
      <c r="Q30" s="45" t="s">
        <v>163</v>
      </c>
      <c r="R30" s="45" t="s">
        <v>164</v>
      </c>
      <c r="S30" s="40" t="s">
        <v>165</v>
      </c>
      <c r="T30" s="40" t="s">
        <v>166</v>
      </c>
      <c r="U30" s="46" t="s">
        <v>167</v>
      </c>
      <c r="V30" s="67" t="s">
        <v>162</v>
      </c>
      <c r="W30" s="33" t="s">
        <v>162</v>
      </c>
      <c r="X30" s="50" t="s">
        <v>162</v>
      </c>
      <c r="Y30" s="24" t="s">
        <v>100</v>
      </c>
      <c r="Z30" s="24" t="s">
        <v>162</v>
      </c>
      <c r="AA30" s="48">
        <f>M30</f>
        <v>0.8</v>
      </c>
      <c r="AB30" s="49"/>
      <c r="AC30" s="50">
        <f t="shared" ref="AC30:AC36" si="11">IF(AB30/AA30&gt;100%,100%,AB30/AA30)</f>
        <v>0</v>
      </c>
      <c r="AD30" s="24"/>
      <c r="AE30" s="24"/>
      <c r="AF30" s="47" t="s">
        <v>162</v>
      </c>
      <c r="AG30" s="24" t="s">
        <v>162</v>
      </c>
      <c r="AH30" s="24" t="s">
        <v>162</v>
      </c>
      <c r="AI30" s="24" t="s">
        <v>162</v>
      </c>
      <c r="AJ30" s="24" t="s">
        <v>162</v>
      </c>
      <c r="AK30" s="48">
        <f>O30</f>
        <v>0.8</v>
      </c>
      <c r="AL30" s="24"/>
      <c r="AM30" s="50">
        <f t="shared" ref="AM30:AM36" si="12">IF(AL30/AK30&gt;100%,100%,AL30/AK30)</f>
        <v>0</v>
      </c>
      <c r="AN30" s="24"/>
      <c r="AO30" s="24"/>
      <c r="AP30" s="62">
        <f>P30</f>
        <v>0.8</v>
      </c>
      <c r="AQ30" s="74">
        <v>0</v>
      </c>
      <c r="AR30" s="50">
        <f t="shared" ref="AR30:AR36" si="13">IF(AQ30/AP30&gt;100%,100%,AQ30/AP30)</f>
        <v>0</v>
      </c>
      <c r="AS30" s="24" t="s">
        <v>100</v>
      </c>
    </row>
    <row r="31" spans="1:45" s="52" customFormat="1" ht="94.5" x14ac:dyDescent="0.2">
      <c r="A31" s="33">
        <v>7</v>
      </c>
      <c r="B31" s="24" t="s">
        <v>152</v>
      </c>
      <c r="C31" s="24" t="s">
        <v>153</v>
      </c>
      <c r="D31" s="53" t="s">
        <v>168</v>
      </c>
      <c r="E31" s="45" t="s">
        <v>169</v>
      </c>
      <c r="F31" s="45" t="s">
        <v>156</v>
      </c>
      <c r="G31" s="45" t="s">
        <v>170</v>
      </c>
      <c r="H31" s="45" t="s">
        <v>171</v>
      </c>
      <c r="I31" s="45" t="s">
        <v>172</v>
      </c>
      <c r="J31" s="45" t="s">
        <v>160</v>
      </c>
      <c r="K31" s="45" t="s">
        <v>173</v>
      </c>
      <c r="L31" s="54">
        <v>1</v>
      </c>
      <c r="M31" s="54">
        <v>1</v>
      </c>
      <c r="N31" s="54">
        <v>1</v>
      </c>
      <c r="O31" s="55">
        <v>1</v>
      </c>
      <c r="P31" s="55">
        <v>1</v>
      </c>
      <c r="Q31" s="45" t="s">
        <v>163</v>
      </c>
      <c r="R31" s="45" t="s">
        <v>174</v>
      </c>
      <c r="S31" s="45" t="s">
        <v>175</v>
      </c>
      <c r="T31" s="40" t="s">
        <v>166</v>
      </c>
      <c r="U31" s="46" t="s">
        <v>176</v>
      </c>
      <c r="V31" s="69">
        <v>1</v>
      </c>
      <c r="W31" s="70">
        <v>1</v>
      </c>
      <c r="X31" s="50">
        <f t="shared" ref="X31:X36" si="14">IF(W31/V31&gt;100%,100%,W31/V31)</f>
        <v>1</v>
      </c>
      <c r="Y31" s="24" t="s">
        <v>177</v>
      </c>
      <c r="Z31" s="45" t="s">
        <v>232</v>
      </c>
      <c r="AA31" s="48">
        <f t="shared" ref="AA31:AA36" si="15">M31</f>
        <v>1</v>
      </c>
      <c r="AB31" s="51"/>
      <c r="AC31" s="50">
        <f t="shared" si="11"/>
        <v>0</v>
      </c>
      <c r="AD31" s="24"/>
      <c r="AE31" s="24"/>
      <c r="AF31" s="48">
        <f>N31</f>
        <v>1</v>
      </c>
      <c r="AG31" s="56"/>
      <c r="AH31" s="50">
        <f t="shared" ref="AH31:AH33" si="16">IF(AG31/AF31&gt;100%,100%,AG31/AF31)</f>
        <v>0</v>
      </c>
      <c r="AI31" s="24"/>
      <c r="AJ31" s="24"/>
      <c r="AK31" s="48">
        <f t="shared" ref="AK31:AK36" si="17">O31</f>
        <v>1</v>
      </c>
      <c r="AL31" s="56"/>
      <c r="AM31" s="50">
        <f t="shared" si="12"/>
        <v>0</v>
      </c>
      <c r="AN31" s="24"/>
      <c r="AO31" s="24"/>
      <c r="AP31" s="62">
        <f t="shared" ref="AP31:AP36" si="18">P31</f>
        <v>1</v>
      </c>
      <c r="AQ31" s="74">
        <v>0.25</v>
      </c>
      <c r="AR31" s="50">
        <f t="shared" si="13"/>
        <v>0.25</v>
      </c>
      <c r="AS31" s="24" t="s">
        <v>177</v>
      </c>
    </row>
    <row r="32" spans="1:45" s="52" customFormat="1" ht="121.5" x14ac:dyDescent="0.2">
      <c r="A32" s="33">
        <v>7</v>
      </c>
      <c r="B32" s="24" t="s">
        <v>152</v>
      </c>
      <c r="C32" s="24" t="s">
        <v>178</v>
      </c>
      <c r="D32" s="53" t="s">
        <v>179</v>
      </c>
      <c r="E32" s="45" t="s">
        <v>180</v>
      </c>
      <c r="F32" s="45" t="s">
        <v>156</v>
      </c>
      <c r="G32" s="45" t="s">
        <v>181</v>
      </c>
      <c r="H32" s="45" t="s">
        <v>182</v>
      </c>
      <c r="I32" s="45" t="s">
        <v>172</v>
      </c>
      <c r="J32" s="45" t="s">
        <v>160</v>
      </c>
      <c r="K32" s="45" t="s">
        <v>183</v>
      </c>
      <c r="L32" s="42" t="s">
        <v>162</v>
      </c>
      <c r="M32" s="43">
        <v>1</v>
      </c>
      <c r="N32" s="43">
        <v>1</v>
      </c>
      <c r="O32" s="44">
        <v>1</v>
      </c>
      <c r="P32" s="44">
        <v>1</v>
      </c>
      <c r="Q32" s="45" t="s">
        <v>163</v>
      </c>
      <c r="R32" s="45" t="s">
        <v>184</v>
      </c>
      <c r="S32" s="45" t="s">
        <v>185</v>
      </c>
      <c r="T32" s="40" t="s">
        <v>166</v>
      </c>
      <c r="U32" s="46" t="s">
        <v>186</v>
      </c>
      <c r="V32" s="69" t="s">
        <v>162</v>
      </c>
      <c r="W32" s="33" t="s">
        <v>162</v>
      </c>
      <c r="X32" s="50" t="s">
        <v>162</v>
      </c>
      <c r="Y32" s="24" t="s">
        <v>100</v>
      </c>
      <c r="Z32" s="24" t="s">
        <v>162</v>
      </c>
      <c r="AA32" s="48">
        <f t="shared" si="15"/>
        <v>1</v>
      </c>
      <c r="AB32" s="51"/>
      <c r="AC32" s="50">
        <f t="shared" si="11"/>
        <v>0</v>
      </c>
      <c r="AD32" s="24"/>
      <c r="AE32" s="24"/>
      <c r="AF32" s="48">
        <f t="shared" ref="AF32:AF33" si="19">N32</f>
        <v>1</v>
      </c>
      <c r="AG32" s="24"/>
      <c r="AH32" s="50">
        <f t="shared" si="16"/>
        <v>0</v>
      </c>
      <c r="AI32" s="24"/>
      <c r="AJ32" s="24"/>
      <c r="AK32" s="48">
        <f t="shared" si="17"/>
        <v>1</v>
      </c>
      <c r="AL32" s="24"/>
      <c r="AM32" s="50">
        <f t="shared" si="12"/>
        <v>0</v>
      </c>
      <c r="AN32" s="24"/>
      <c r="AO32" s="24"/>
      <c r="AP32" s="62">
        <f t="shared" si="18"/>
        <v>1</v>
      </c>
      <c r="AQ32" s="74">
        <v>0</v>
      </c>
      <c r="AR32" s="50">
        <f t="shared" si="13"/>
        <v>0</v>
      </c>
      <c r="AS32" s="24" t="s">
        <v>100</v>
      </c>
    </row>
    <row r="33" spans="1:45" s="52" customFormat="1" ht="94.5" x14ac:dyDescent="0.2">
      <c r="A33" s="33">
        <v>7</v>
      </c>
      <c r="B33" s="24" t="s">
        <v>152</v>
      </c>
      <c r="C33" s="24" t="s">
        <v>153</v>
      </c>
      <c r="D33" s="53" t="s">
        <v>187</v>
      </c>
      <c r="E33" s="45" t="s">
        <v>188</v>
      </c>
      <c r="F33" s="45" t="s">
        <v>156</v>
      </c>
      <c r="G33" s="45" t="s">
        <v>189</v>
      </c>
      <c r="H33" s="45" t="s">
        <v>190</v>
      </c>
      <c r="I33" s="45" t="s">
        <v>172</v>
      </c>
      <c r="J33" s="45" t="s">
        <v>84</v>
      </c>
      <c r="K33" s="45" t="s">
        <v>189</v>
      </c>
      <c r="L33" s="43">
        <v>1</v>
      </c>
      <c r="M33" s="42" t="s">
        <v>162</v>
      </c>
      <c r="N33" s="43">
        <v>1</v>
      </c>
      <c r="O33" s="44" t="s">
        <v>162</v>
      </c>
      <c r="P33" s="44">
        <v>1</v>
      </c>
      <c r="Q33" s="45" t="s">
        <v>64</v>
      </c>
      <c r="R33" s="45" t="s">
        <v>191</v>
      </c>
      <c r="S33" s="45" t="s">
        <v>191</v>
      </c>
      <c r="T33" s="40" t="s">
        <v>166</v>
      </c>
      <c r="U33" s="46" t="s">
        <v>176</v>
      </c>
      <c r="V33" s="69">
        <v>1</v>
      </c>
      <c r="W33" s="70">
        <v>1</v>
      </c>
      <c r="X33" s="50">
        <f t="shared" si="14"/>
        <v>1</v>
      </c>
      <c r="Y33" s="24" t="s">
        <v>233</v>
      </c>
      <c r="Z33" s="45" t="s">
        <v>234</v>
      </c>
      <c r="AA33" s="48" t="str">
        <f t="shared" si="15"/>
        <v>No programada</v>
      </c>
      <c r="AB33" s="51"/>
      <c r="AC33" s="50" t="e">
        <f t="shared" si="11"/>
        <v>#VALUE!</v>
      </c>
      <c r="AD33" s="24"/>
      <c r="AE33" s="24"/>
      <c r="AF33" s="48">
        <f t="shared" si="19"/>
        <v>1</v>
      </c>
      <c r="AG33" s="56"/>
      <c r="AH33" s="50">
        <f t="shared" si="16"/>
        <v>0</v>
      </c>
      <c r="AI33" s="24"/>
      <c r="AJ33" s="24"/>
      <c r="AK33" s="48" t="str">
        <f t="shared" si="17"/>
        <v>No programada</v>
      </c>
      <c r="AL33" s="28" t="s">
        <v>162</v>
      </c>
      <c r="AM33" s="28" t="s">
        <v>162</v>
      </c>
      <c r="AN33" s="28" t="s">
        <v>162</v>
      </c>
      <c r="AO33" s="28" t="s">
        <v>162</v>
      </c>
      <c r="AP33" s="62">
        <f t="shared" si="18"/>
        <v>1</v>
      </c>
      <c r="AQ33" s="74">
        <v>0.5</v>
      </c>
      <c r="AR33" s="50">
        <f t="shared" si="13"/>
        <v>0.5</v>
      </c>
      <c r="AS33" s="24" t="s">
        <v>233</v>
      </c>
    </row>
    <row r="34" spans="1:45" s="52" customFormat="1" ht="94.5" x14ac:dyDescent="0.2">
      <c r="A34" s="33">
        <v>7</v>
      </c>
      <c r="B34" s="24" t="s">
        <v>152</v>
      </c>
      <c r="C34" s="24" t="s">
        <v>153</v>
      </c>
      <c r="D34" s="53" t="s">
        <v>192</v>
      </c>
      <c r="E34" s="24" t="s">
        <v>193</v>
      </c>
      <c r="F34" s="24" t="s">
        <v>156</v>
      </c>
      <c r="G34" s="24" t="s">
        <v>194</v>
      </c>
      <c r="H34" s="24" t="s">
        <v>195</v>
      </c>
      <c r="I34" s="24" t="s">
        <v>196</v>
      </c>
      <c r="J34" s="25" t="s">
        <v>106</v>
      </c>
      <c r="K34" s="24" t="s">
        <v>194</v>
      </c>
      <c r="L34" s="57">
        <v>0</v>
      </c>
      <c r="M34" s="57">
        <v>1</v>
      </c>
      <c r="N34" s="57">
        <v>0</v>
      </c>
      <c r="O34" s="57">
        <v>1</v>
      </c>
      <c r="P34" s="57">
        <v>2</v>
      </c>
      <c r="Q34" s="24" t="s">
        <v>64</v>
      </c>
      <c r="R34" s="58" t="s">
        <v>191</v>
      </c>
      <c r="S34" s="58" t="s">
        <v>191</v>
      </c>
      <c r="T34" s="24" t="s">
        <v>197</v>
      </c>
      <c r="U34" s="59" t="s">
        <v>162</v>
      </c>
      <c r="V34" s="67" t="s">
        <v>162</v>
      </c>
      <c r="W34" s="67" t="s">
        <v>162</v>
      </c>
      <c r="X34" s="50" t="s">
        <v>162</v>
      </c>
      <c r="Y34" s="24" t="s">
        <v>100</v>
      </c>
      <c r="Z34" s="59" t="s">
        <v>162</v>
      </c>
      <c r="AA34" s="60">
        <f t="shared" si="15"/>
        <v>1</v>
      </c>
      <c r="AB34" s="61"/>
      <c r="AC34" s="50">
        <f t="shared" si="11"/>
        <v>0</v>
      </c>
      <c r="AD34" s="24"/>
      <c r="AE34" s="59" t="s">
        <v>162</v>
      </c>
      <c r="AF34" s="59" t="s">
        <v>162</v>
      </c>
      <c r="AG34" s="59" t="s">
        <v>162</v>
      </c>
      <c r="AH34" s="59" t="s">
        <v>162</v>
      </c>
      <c r="AI34" s="59" t="s">
        <v>162</v>
      </c>
      <c r="AJ34" s="60">
        <f t="shared" ref="AJ34" si="20">O34</f>
        <v>1</v>
      </c>
      <c r="AK34" s="48">
        <f t="shared" si="17"/>
        <v>1</v>
      </c>
      <c r="AL34" s="61"/>
      <c r="AM34" s="50">
        <f t="shared" si="12"/>
        <v>0</v>
      </c>
      <c r="AN34" s="24"/>
      <c r="AO34" s="59"/>
      <c r="AP34" s="75">
        <f t="shared" si="18"/>
        <v>2</v>
      </c>
      <c r="AQ34" s="75">
        <v>0</v>
      </c>
      <c r="AR34" s="50">
        <f t="shared" si="13"/>
        <v>0</v>
      </c>
      <c r="AS34" s="24" t="s">
        <v>100</v>
      </c>
    </row>
    <row r="35" spans="1:45" s="52" customFormat="1" ht="81" x14ac:dyDescent="0.2">
      <c r="A35" s="33">
        <v>5</v>
      </c>
      <c r="B35" s="24" t="s">
        <v>198</v>
      </c>
      <c r="C35" s="24" t="s">
        <v>199</v>
      </c>
      <c r="D35" s="53" t="s">
        <v>200</v>
      </c>
      <c r="E35" s="45" t="s">
        <v>201</v>
      </c>
      <c r="F35" s="45" t="s">
        <v>156</v>
      </c>
      <c r="G35" s="45" t="s">
        <v>202</v>
      </c>
      <c r="H35" s="45" t="s">
        <v>203</v>
      </c>
      <c r="I35" s="45" t="s">
        <v>204</v>
      </c>
      <c r="J35" s="45" t="s">
        <v>106</v>
      </c>
      <c r="K35" s="45" t="s">
        <v>205</v>
      </c>
      <c r="L35" s="43">
        <v>1</v>
      </c>
      <c r="M35" s="43">
        <v>0</v>
      </c>
      <c r="N35" s="43">
        <v>0</v>
      </c>
      <c r="O35" s="44">
        <v>0</v>
      </c>
      <c r="P35" s="44">
        <v>1</v>
      </c>
      <c r="Q35" s="45" t="s">
        <v>64</v>
      </c>
      <c r="R35" s="45" t="s">
        <v>206</v>
      </c>
      <c r="S35" s="45" t="s">
        <v>207</v>
      </c>
      <c r="T35" s="40" t="s">
        <v>208</v>
      </c>
      <c r="U35" s="46" t="s">
        <v>209</v>
      </c>
      <c r="V35" s="62">
        <v>1</v>
      </c>
      <c r="W35" s="62">
        <v>1</v>
      </c>
      <c r="X35" s="50">
        <f t="shared" si="14"/>
        <v>1</v>
      </c>
      <c r="Y35" s="48" t="s">
        <v>236</v>
      </c>
      <c r="Z35" s="45" t="s">
        <v>235</v>
      </c>
      <c r="AA35" s="28" t="s">
        <v>162</v>
      </c>
      <c r="AB35" s="28" t="s">
        <v>162</v>
      </c>
      <c r="AC35" s="28" t="s">
        <v>162</v>
      </c>
      <c r="AD35" s="28" t="s">
        <v>162</v>
      </c>
      <c r="AE35" s="28" t="s">
        <v>162</v>
      </c>
      <c r="AF35" s="28" t="s">
        <v>162</v>
      </c>
      <c r="AG35" s="28" t="s">
        <v>162</v>
      </c>
      <c r="AH35" s="28" t="s">
        <v>162</v>
      </c>
      <c r="AI35" s="28" t="s">
        <v>162</v>
      </c>
      <c r="AJ35" s="28" t="s">
        <v>162</v>
      </c>
      <c r="AK35" s="28" t="s">
        <v>162</v>
      </c>
      <c r="AL35" s="28" t="s">
        <v>162</v>
      </c>
      <c r="AM35" s="28" t="s">
        <v>162</v>
      </c>
      <c r="AN35" s="28" t="s">
        <v>162</v>
      </c>
      <c r="AO35" s="28" t="s">
        <v>162</v>
      </c>
      <c r="AP35" s="62">
        <f t="shared" si="18"/>
        <v>1</v>
      </c>
      <c r="AQ35" s="76">
        <v>1</v>
      </c>
      <c r="AR35" s="50">
        <f t="shared" si="13"/>
        <v>1</v>
      </c>
      <c r="AS35" s="48" t="s">
        <v>236</v>
      </c>
    </row>
    <row r="36" spans="1:45" s="52" customFormat="1" ht="135" x14ac:dyDescent="0.2">
      <c r="A36" s="33">
        <v>5</v>
      </c>
      <c r="B36" s="24" t="s">
        <v>198</v>
      </c>
      <c r="C36" s="24" t="s">
        <v>199</v>
      </c>
      <c r="D36" s="53" t="s">
        <v>210</v>
      </c>
      <c r="E36" s="45" t="s">
        <v>211</v>
      </c>
      <c r="F36" s="45" t="s">
        <v>156</v>
      </c>
      <c r="G36" s="45" t="s">
        <v>212</v>
      </c>
      <c r="H36" s="45" t="s">
        <v>213</v>
      </c>
      <c r="I36" s="45" t="s">
        <v>196</v>
      </c>
      <c r="J36" s="45" t="s">
        <v>84</v>
      </c>
      <c r="K36" s="45" t="s">
        <v>214</v>
      </c>
      <c r="L36" s="43">
        <v>1</v>
      </c>
      <c r="M36" s="43">
        <v>1</v>
      </c>
      <c r="N36" s="43">
        <v>1</v>
      </c>
      <c r="O36" s="43">
        <v>1</v>
      </c>
      <c r="P36" s="43">
        <v>1</v>
      </c>
      <c r="Q36" s="45" t="s">
        <v>215</v>
      </c>
      <c r="R36" s="45" t="s">
        <v>216</v>
      </c>
      <c r="S36" s="45" t="s">
        <v>207</v>
      </c>
      <c r="T36" s="40" t="s">
        <v>208</v>
      </c>
      <c r="U36" s="46" t="s">
        <v>209</v>
      </c>
      <c r="V36" s="62">
        <v>1</v>
      </c>
      <c r="W36" s="50">
        <v>0.68289999999999995</v>
      </c>
      <c r="X36" s="50">
        <f t="shared" si="14"/>
        <v>0.68289999999999995</v>
      </c>
      <c r="Y36" s="48" t="s">
        <v>237</v>
      </c>
      <c r="Z36" s="45" t="s">
        <v>235</v>
      </c>
      <c r="AA36" s="48">
        <f t="shared" si="15"/>
        <v>1</v>
      </c>
      <c r="AB36" s="50"/>
      <c r="AC36" s="50">
        <f t="shared" si="11"/>
        <v>0</v>
      </c>
      <c r="AD36" s="48"/>
      <c r="AE36" s="48"/>
      <c r="AF36" s="48">
        <f t="shared" ref="AF36" si="21">N36</f>
        <v>1</v>
      </c>
      <c r="AG36" s="48"/>
      <c r="AH36" s="50">
        <f t="shared" ref="AH36" si="22">IF(AG36/AF36&gt;100%,100%,AG36/AF36)</f>
        <v>0</v>
      </c>
      <c r="AI36" s="48"/>
      <c r="AJ36" s="48"/>
      <c r="AK36" s="48">
        <f t="shared" si="17"/>
        <v>1</v>
      </c>
      <c r="AL36" s="48"/>
      <c r="AM36" s="50">
        <f t="shared" si="12"/>
        <v>0</v>
      </c>
      <c r="AN36" s="48"/>
      <c r="AO36" s="48"/>
      <c r="AP36" s="62">
        <f t="shared" si="18"/>
        <v>1</v>
      </c>
      <c r="AQ36" s="68">
        <v>0.17069999999999999</v>
      </c>
      <c r="AR36" s="50">
        <f t="shared" si="13"/>
        <v>0.17069999999999999</v>
      </c>
      <c r="AS36" s="48" t="s">
        <v>237</v>
      </c>
    </row>
    <row r="37" spans="1:45" s="5" customFormat="1" x14ac:dyDescent="0.2">
      <c r="A37" s="10"/>
      <c r="B37" s="10"/>
      <c r="C37" s="10"/>
      <c r="D37" s="10"/>
      <c r="E37" s="11" t="s">
        <v>217</v>
      </c>
      <c r="F37" s="11"/>
      <c r="G37" s="11"/>
      <c r="H37" s="11"/>
      <c r="I37" s="11"/>
      <c r="J37" s="11"/>
      <c r="K37" s="11"/>
      <c r="L37" s="12"/>
      <c r="M37" s="12"/>
      <c r="N37" s="12"/>
      <c r="O37" s="12"/>
      <c r="P37" s="12"/>
      <c r="Q37" s="11"/>
      <c r="R37" s="10"/>
      <c r="S37" s="10"/>
      <c r="T37" s="10"/>
      <c r="U37" s="10"/>
      <c r="V37" s="71"/>
      <c r="W37" s="71"/>
      <c r="X37" s="81">
        <f>AVERAGE(X30:X36)*20%</f>
        <v>0.184145</v>
      </c>
      <c r="Y37" s="10"/>
      <c r="Z37" s="10"/>
      <c r="AA37" s="12"/>
      <c r="AB37" s="12"/>
      <c r="AC37" s="14" t="e">
        <f>AVERAGE(AC30:AC36)*20%</f>
        <v>#VALUE!</v>
      </c>
      <c r="AD37" s="10"/>
      <c r="AE37" s="10"/>
      <c r="AF37" s="12"/>
      <c r="AG37" s="12"/>
      <c r="AH37" s="14">
        <f>AVERAGE(AH30:AH36)*20%</f>
        <v>0</v>
      </c>
      <c r="AI37" s="10"/>
      <c r="AJ37" s="10"/>
      <c r="AK37" s="12"/>
      <c r="AL37" s="12"/>
      <c r="AM37" s="14">
        <f>AVERAGE(AM30:AM36)*20%</f>
        <v>0</v>
      </c>
      <c r="AN37" s="10"/>
      <c r="AO37" s="10"/>
      <c r="AP37" s="71"/>
      <c r="AQ37" s="71"/>
      <c r="AR37" s="81">
        <f>AVERAGE(AR30:AR36)*20%</f>
        <v>5.487714285714286E-2</v>
      </c>
      <c r="AS37" s="10"/>
    </row>
    <row r="38" spans="1:45" s="9" customFormat="1" ht="18.75" x14ac:dyDescent="0.25">
      <c r="A38" s="6"/>
      <c r="B38" s="6"/>
      <c r="C38" s="6"/>
      <c r="D38" s="6"/>
      <c r="E38" s="7" t="s">
        <v>218</v>
      </c>
      <c r="F38" s="6"/>
      <c r="G38" s="6"/>
      <c r="H38" s="6"/>
      <c r="I38" s="6"/>
      <c r="J38" s="6"/>
      <c r="K38" s="6"/>
      <c r="L38" s="8"/>
      <c r="M38" s="8"/>
      <c r="N38" s="8"/>
      <c r="O38" s="8"/>
      <c r="P38" s="8"/>
      <c r="Q38" s="6"/>
      <c r="R38" s="6"/>
      <c r="S38" s="6"/>
      <c r="T38" s="6"/>
      <c r="U38" s="6"/>
      <c r="V38" s="72"/>
      <c r="W38" s="72"/>
      <c r="X38" s="82">
        <f>X29+X37</f>
        <v>0.55804521659736472</v>
      </c>
      <c r="Y38" s="6"/>
      <c r="Z38" s="6"/>
      <c r="AA38" s="8"/>
      <c r="AB38" s="8"/>
      <c r="AC38" s="16" t="e">
        <f>AC29+AC37</f>
        <v>#DIV/0!</v>
      </c>
      <c r="AD38" s="6"/>
      <c r="AE38" s="6"/>
      <c r="AF38" s="8"/>
      <c r="AG38" s="8"/>
      <c r="AH38" s="16" t="e">
        <f>AH29+AH37</f>
        <v>#DIV/0!</v>
      </c>
      <c r="AI38" s="6"/>
      <c r="AJ38" s="6"/>
      <c r="AK38" s="8"/>
      <c r="AL38" s="8"/>
      <c r="AM38" s="16">
        <f>AM29+AM37</f>
        <v>0</v>
      </c>
      <c r="AN38" s="6"/>
      <c r="AO38" s="6"/>
      <c r="AP38" s="72"/>
      <c r="AQ38" s="72"/>
      <c r="AR38" s="82">
        <f>AR29+AR37</f>
        <v>0.14387316979429557</v>
      </c>
      <c r="AS38" s="6"/>
    </row>
  </sheetData>
  <mergeCells count="18">
    <mergeCell ref="V10:Z11"/>
    <mergeCell ref="AA10:AE11"/>
    <mergeCell ref="AF10:AJ11"/>
    <mergeCell ref="AK10:AO11"/>
    <mergeCell ref="AP10:AS11"/>
    <mergeCell ref="A10:B11"/>
    <mergeCell ref="C10:C12"/>
    <mergeCell ref="A1:K1"/>
    <mergeCell ref="L1:P1"/>
    <mergeCell ref="D10:F11"/>
    <mergeCell ref="G10:Q11"/>
    <mergeCell ref="A2:K2"/>
    <mergeCell ref="R10:U11"/>
    <mergeCell ref="F4:K4"/>
    <mergeCell ref="H5:K5"/>
    <mergeCell ref="H6:K6"/>
    <mergeCell ref="H7:K7"/>
    <mergeCell ref="H8:K8"/>
  </mergeCells>
  <phoneticPr fontId="14" type="noConversion"/>
  <dataValidations count="1">
    <dataValidation allowBlank="1" showInputMessage="1" showErrorMessage="1" error="Escriba un texto " promptTitle="Cualquier contenido" sqref="F12 F3:F9" xr:uid="{00000000-0002-0000-0000-000000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r:uid="{00000000-0002-0000-0000-000001000000}">
          <x14:formula1>
            <xm:f>Listas!$A$2:$A$4</xm:f>
          </x14:formula1>
          <xm:sqref>F10:F11 F1 F13:F29 F37:F1048576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defaultColWidth="11.43359375" defaultRowHeight="15" x14ac:dyDescent="0.2"/>
  <cols>
    <col min="1" max="1" width="34.5703125" bestFit="1" customWidth="1"/>
  </cols>
  <sheetData>
    <row r="1" spans="1:1" x14ac:dyDescent="0.2">
      <c r="A1" t="s">
        <v>22</v>
      </c>
    </row>
    <row r="2" spans="1:1" x14ac:dyDescent="0.2">
      <c r="A2" t="s">
        <v>81</v>
      </c>
    </row>
    <row r="3" spans="1:1" x14ac:dyDescent="0.2">
      <c r="A3" t="s">
        <v>47</v>
      </c>
    </row>
    <row r="4" spans="1:1" x14ac:dyDescent="0.2">
      <c r="A4"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4" ma:contentTypeDescription="Crear nuevo documento." ma:contentTypeScope="" ma:versionID="9adc6aef112ce374d4d3a5f2145baaab">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726275b6cf75e4812a1477c958f750fd"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265251AB-C88B-4079-B78F-2291AC2E7ABC}">
  <ds:schemaRefs>
    <ds:schemaRef ds:uri="http://schemas.microsoft.com/sharepoint/v3/contenttype/forms"/>
  </ds:schemaRefs>
</ds:datastoreItem>
</file>

<file path=customXml/itemProps2.xml><?xml version="1.0" encoding="utf-8"?>
<ds:datastoreItem xmlns:ds="http://schemas.openxmlformats.org/officeDocument/2006/customXml" ds:itemID="{9FC9A537-6340-403E-AE9D-33BDBA51BF4E}">
  <ds:schemaRefs>
    <ds:schemaRef ds:uri="http://schemas.microsoft.com/office/2006/metadata/contentType"/>
    <ds:schemaRef ds:uri="http://schemas.microsoft.com/office/2006/metadata/properties/metaAttributes"/>
    <ds:schemaRef ds:uri="http://www.w3.org/2000/xmlns/"/>
    <ds:schemaRef ds:uri="http://www.w3.org/2001/XMLSchema"/>
    <ds:schemaRef ds:uri="4d1d2e24-7be0-47eb-a1db-99cc6d75caff"/>
    <ds:schemaRef ds:uri="d6eaa91c-3afb-4015-aba1-5ff992c1a5ca"/>
  </ds:schemaRefs>
</ds:datastoreItem>
</file>

<file path=customXml/itemProps3.xml><?xml version="1.0" encoding="utf-8"?>
<ds:datastoreItem xmlns:ds="http://schemas.openxmlformats.org/officeDocument/2006/customXml" ds:itemID="{1BD912C2-67FF-4F74-B857-B8D2F5FE6CA6}">
  <ds:schemaRefs>
    <ds:schemaRef ds:uri="http://schemas.microsoft.com/office/2006/metadata/properties"/>
    <ds:schemaRef ds:uri="http://www.w3.org/2000/xmlns/"/>
    <ds:schemaRef ds:uri="4d1d2e24-7be0-47eb-a1db-99cc6d75caff"/>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Yamile Espinosa Galindo</cp:lastModifiedBy>
  <cp:revision/>
  <dcterms:created xsi:type="dcterms:W3CDTF">2021-01-25T18:44:53Z</dcterms:created>
  <dcterms:modified xsi:type="dcterms:W3CDTF">2024-05-09T18:58:22Z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